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842542\Documents\Projects\Projects_Planning\Household 2018-19\Polokwane\"/>
    </mc:Choice>
  </mc:AlternateContent>
  <bookViews>
    <workbookView xWindow="0" yWindow="360" windowWidth="15360" windowHeight="7788" tabRatio="952" firstSheet="17" activeTab="25"/>
  </bookViews>
  <sheets>
    <sheet name="B-M0200" sheetId="9" r:id="rId1"/>
    <sheet name="B-M0300" sheetId="10" r:id="rId2"/>
    <sheet name="B-1400" sheetId="11" r:id="rId3"/>
    <sheet name="B-M0500" sheetId="12" r:id="rId4"/>
    <sheet name="M1100" sheetId="13" r:id="rId5"/>
    <sheet name="M1100- C" sheetId="14" r:id="rId6"/>
    <sheet name="M1200" sheetId="15" r:id="rId7"/>
    <sheet name="M1300" sheetId="16" r:id="rId8"/>
    <sheet name="M1600" sheetId="18" r:id="rId9"/>
    <sheet name="M2100" sheetId="20" r:id="rId10"/>
    <sheet name="M2400" sheetId="22" r:id="rId11"/>
    <sheet name="M2500" sheetId="23" r:id="rId12"/>
    <sheet name="M2600" sheetId="24" r:id="rId13"/>
    <sheet name="M2700" sheetId="25" r:id="rId14"/>
    <sheet name="M3200" sheetId="29" r:id="rId15"/>
    <sheet name="M3300" sheetId="30" r:id="rId16"/>
    <sheet name="M4100" sheetId="32" r:id="rId17"/>
    <sheet name="M4100-C" sheetId="31" r:id="rId18"/>
    <sheet name="M4400" sheetId="36" r:id="rId19"/>
    <sheet name="M4400-C" sheetId="37" r:id="rId20"/>
    <sheet name="M4600" sheetId="41" r:id="rId21"/>
    <sheet name="M4700" sheetId="42" r:id="rId22"/>
    <sheet name="M5100" sheetId="43" r:id="rId23"/>
    <sheet name="M5200" sheetId="45" r:id="rId24"/>
    <sheet name="M6100" sheetId="46" r:id="rId25"/>
    <sheet name="M6300" sheetId="49" r:id="rId26"/>
    <sheet name="M8100" sheetId="53" r:id="rId27"/>
    <sheet name="M9100" sheetId="54" r:id="rId28"/>
    <sheet name="M9100-C" sheetId="55" r:id="rId29"/>
    <sheet name="M9100-C1" sheetId="56" r:id="rId30"/>
    <sheet name="Summary " sheetId="58" r:id="rId31"/>
    <sheet name="SCHEDULE B" sheetId="59" r:id="rId32"/>
    <sheet name="SCHEDULE D" sheetId="61" r:id="rId33"/>
    <sheet name="SCHEDULLE E" sheetId="62" r:id="rId34"/>
    <sheet name="SCHEDULLE E." sheetId="63" r:id="rId35"/>
    <sheet name="Calculation of Tender" sheetId="57" r:id="rId36"/>
  </sheets>
  <definedNames>
    <definedName name="_SEC1200">#REF!</definedName>
    <definedName name="_xlnm.Print_Area" localSheetId="2">'B-1400'!$A$1:$F$31</definedName>
    <definedName name="_xlnm.Print_Area" localSheetId="0">'B-M0200'!$A$1:$F$40</definedName>
    <definedName name="_xlnm.Print_Area" localSheetId="1">'B-M0300'!$A$1:$F$25</definedName>
    <definedName name="_xlnm.Print_Area" localSheetId="3">'B-M0500'!$A$1:$F$22</definedName>
    <definedName name="_xlnm.Print_Area" localSheetId="4">'M1100'!$A$1:$F$48</definedName>
    <definedName name="_xlnm.Print_Area" localSheetId="5">'M1100- C'!$A$1:$F$27</definedName>
    <definedName name="_xlnm.Print_Area" localSheetId="6">'M1200'!$A$1:$F$23</definedName>
    <definedName name="_xlnm.Print_Area" localSheetId="7">'M1300'!$A$1:$F$30</definedName>
    <definedName name="_xlnm.Print_Area" localSheetId="8">'M1600'!$A$1:$F$35</definedName>
    <definedName name="_xlnm.Print_Area" localSheetId="9">'M2100'!$A$1:$F$45</definedName>
    <definedName name="_xlnm.Print_Area" localSheetId="10">'M2400'!$A$1:$F$20</definedName>
    <definedName name="_xlnm.Print_Area" localSheetId="11">'M2500'!$A$1:$F$23</definedName>
    <definedName name="_xlnm.Print_Area" localSheetId="12">'M2600'!$A$1:$F$21</definedName>
    <definedName name="_xlnm.Print_Area" localSheetId="13">'M2700'!$A$1:$F$19</definedName>
    <definedName name="_xlnm.Print_Area" localSheetId="14">'M3200'!$A$1:$F$22</definedName>
    <definedName name="_xlnm.Print_Area" localSheetId="15">'M3300'!$A$1:$F$26</definedName>
    <definedName name="_xlnm.Print_Area" localSheetId="16">'M4100'!$A$1:$F$36</definedName>
    <definedName name="_xlnm.Print_Area" localSheetId="17">'M4100-C'!$A$1:$F$33</definedName>
    <definedName name="_xlnm.Print_Area" localSheetId="18">'M4400'!$A$1:$F$38</definedName>
    <definedName name="_xlnm.Print_Area" localSheetId="19">'M4400-C'!$A$1:$F$29</definedName>
    <definedName name="_xlnm.Print_Area" localSheetId="20">'M4600'!$A$1:$F$32</definedName>
    <definedName name="_xlnm.Print_Area" localSheetId="21">'M4700'!$A$1:$F$20</definedName>
    <definedName name="_xlnm.Print_Area" localSheetId="22">'M5100'!$A$1:$F$40</definedName>
    <definedName name="_xlnm.Print_Area" localSheetId="23">'M5200'!$A$1:$F$22</definedName>
    <definedName name="_xlnm.Print_Area" localSheetId="24">'M6100'!$A$1:$F$15</definedName>
    <definedName name="_xlnm.Print_Area" localSheetId="25">'M6300'!$A$1:$F$29</definedName>
    <definedName name="_xlnm.Print_Area" localSheetId="26">'M8100'!$A$1:$F$12</definedName>
    <definedName name="_xlnm.Print_Area" localSheetId="27">'M9100'!$A$1:$F$42</definedName>
    <definedName name="_xlnm.Print_Area" localSheetId="28">'M9100-C'!$A$1:$F$40</definedName>
  </definedNames>
  <calcPr calcId="162913"/>
</workbook>
</file>

<file path=xl/calcChain.xml><?xml version="1.0" encoding="utf-8"?>
<calcChain xmlns="http://schemas.openxmlformats.org/spreadsheetml/2006/main">
  <c r="F10" i="42" l="1"/>
  <c r="D10" i="30"/>
  <c r="D12" i="30"/>
  <c r="D8" i="30"/>
  <c r="D12" i="42" l="1"/>
  <c r="F9" i="49" l="1"/>
  <c r="D17" i="49"/>
  <c r="F32" i="61" l="1"/>
  <c r="D17" i="18"/>
  <c r="D8" i="18"/>
  <c r="D12" i="18"/>
  <c r="D28" i="18"/>
  <c r="D15" i="15"/>
  <c r="D7" i="15"/>
  <c r="D19" i="13"/>
  <c r="D10" i="13"/>
  <c r="D14" i="13"/>
  <c r="D8" i="14"/>
  <c r="D18" i="10"/>
  <c r="D38" i="9"/>
  <c r="F22" i="10"/>
  <c r="H22" i="59" l="1"/>
  <c r="F20" i="10" l="1"/>
  <c r="A14" i="57" l="1"/>
  <c r="A13" i="57"/>
  <c r="A12" i="57"/>
  <c r="A3" i="57"/>
  <c r="A2" i="57"/>
  <c r="A1" i="57"/>
  <c r="A3" i="63"/>
  <c r="A2" i="63"/>
  <c r="A1" i="63"/>
  <c r="G50" i="62"/>
  <c r="G6" i="63" s="1"/>
  <c r="G47" i="63" s="1"/>
  <c r="A3" i="62"/>
  <c r="A2" i="62"/>
  <c r="A1" i="62"/>
  <c r="F40" i="61"/>
  <c r="F38" i="61"/>
  <c r="F36" i="61"/>
  <c r="F34" i="61"/>
  <c r="H17" i="61"/>
  <c r="G14" i="61"/>
  <c r="G21" i="61" s="1"/>
  <c r="H21" i="61" s="1"/>
  <c r="A3" i="61"/>
  <c r="A2" i="61"/>
  <c r="A1" i="61"/>
  <c r="G15" i="59"/>
  <c r="H15" i="59" s="1"/>
  <c r="H11" i="59"/>
  <c r="A3" i="59"/>
  <c r="A2" i="59"/>
  <c r="A1" i="59"/>
  <c r="B4" i="58"/>
  <c r="B3" i="58"/>
  <c r="B2" i="58"/>
  <c r="D29" i="56"/>
  <c r="D27" i="56"/>
  <c r="D25" i="56"/>
  <c r="D23" i="56"/>
  <c r="D21" i="56"/>
  <c r="E15" i="56"/>
  <c r="F15" i="56" s="1"/>
  <c r="D17" i="56" s="1"/>
  <c r="D12" i="56"/>
  <c r="D10" i="56"/>
  <c r="D8" i="56"/>
  <c r="A3" i="56"/>
  <c r="A2" i="56"/>
  <c r="A1" i="56"/>
  <c r="D38" i="55"/>
  <c r="D36" i="55"/>
  <c r="D34" i="55"/>
  <c r="D32" i="55"/>
  <c r="D30" i="55"/>
  <c r="D28" i="55"/>
  <c r="D26" i="55"/>
  <c r="D24" i="55"/>
  <c r="D22" i="55"/>
  <c r="D20" i="55"/>
  <c r="D18" i="55"/>
  <c r="D16" i="55"/>
  <c r="D14" i="55"/>
  <c r="D12" i="55"/>
  <c r="D10" i="55"/>
  <c r="A3" i="55"/>
  <c r="A2" i="55"/>
  <c r="A1" i="55"/>
  <c r="D39" i="54"/>
  <c r="D37" i="54"/>
  <c r="D35" i="54"/>
  <c r="D33" i="54"/>
  <c r="D31" i="54"/>
  <c r="D28" i="54"/>
  <c r="D26" i="54"/>
  <c r="D24" i="54"/>
  <c r="D22" i="54"/>
  <c r="D20" i="54"/>
  <c r="D16" i="54"/>
  <c r="D14" i="54"/>
  <c r="D12" i="54"/>
  <c r="D10" i="54"/>
  <c r="D8" i="54"/>
  <c r="A3" i="54"/>
  <c r="A2" i="54"/>
  <c r="A1" i="54"/>
  <c r="F8" i="53"/>
  <c r="D10" i="53" s="1"/>
  <c r="A3" i="53"/>
  <c r="A2" i="53"/>
  <c r="A1" i="53"/>
  <c r="A3" i="49"/>
  <c r="A2" i="49"/>
  <c r="A1" i="49"/>
  <c r="A3" i="46"/>
  <c r="A2" i="46"/>
  <c r="A1" i="46"/>
  <c r="D11" i="45"/>
  <c r="D10" i="45"/>
  <c r="D8" i="45"/>
  <c r="F6" i="45"/>
  <c r="A3" i="45"/>
  <c r="A2" i="45"/>
  <c r="D38" i="43"/>
  <c r="D36" i="43"/>
  <c r="D11" i="43"/>
  <c r="D9" i="43"/>
  <c r="F7" i="43"/>
  <c r="A3" i="43"/>
  <c r="A2" i="43"/>
  <c r="A1" i="43"/>
  <c r="A3" i="42"/>
  <c r="A2" i="42"/>
  <c r="A1" i="42"/>
  <c r="A3" i="41"/>
  <c r="A2" i="41"/>
  <c r="A1" i="41"/>
  <c r="A3" i="37"/>
  <c r="A2" i="37"/>
  <c r="A1" i="37"/>
  <c r="A3" i="36"/>
  <c r="A2" i="36"/>
  <c r="A1" i="36"/>
  <c r="F23" i="31"/>
  <c r="D25" i="31" s="1"/>
  <c r="A3" i="31"/>
  <c r="A2" i="31"/>
  <c r="A1" i="31"/>
  <c r="A3" i="32"/>
  <c r="A2" i="32"/>
  <c r="A1" i="32"/>
  <c r="A3" i="30"/>
  <c r="A2" i="30"/>
  <c r="A1" i="30"/>
  <c r="A3" i="29"/>
  <c r="A2" i="29"/>
  <c r="A1" i="29"/>
  <c r="A3" i="25"/>
  <c r="A2" i="25"/>
  <c r="A1" i="25"/>
  <c r="D11" i="24"/>
  <c r="D9" i="24"/>
  <c r="D7" i="24"/>
  <c r="A3" i="24"/>
  <c r="A2" i="24"/>
  <c r="A1" i="24"/>
  <c r="A3" i="23"/>
  <c r="A2" i="23"/>
  <c r="A1" i="23"/>
  <c r="A3" i="22"/>
  <c r="A2" i="22"/>
  <c r="A1" i="22"/>
  <c r="D44" i="20"/>
  <c r="D42" i="20"/>
  <c r="D39" i="20"/>
  <c r="D37" i="20"/>
  <c r="D35" i="20"/>
  <c r="D32" i="20"/>
  <c r="D30" i="20"/>
  <c r="E24" i="20"/>
  <c r="F24" i="20" s="1"/>
  <c r="D26" i="20" s="1"/>
  <c r="D21" i="20"/>
  <c r="D19" i="20"/>
  <c r="D17" i="20"/>
  <c r="D15" i="20"/>
  <c r="D12" i="20"/>
  <c r="D10" i="20"/>
  <c r="D8" i="20"/>
  <c r="A3" i="20"/>
  <c r="A2" i="20"/>
  <c r="A1" i="20"/>
  <c r="A3" i="18"/>
  <c r="A2" i="18"/>
  <c r="A1" i="18"/>
  <c r="D21" i="16"/>
  <c r="D19" i="16"/>
  <c r="A3" i="16"/>
  <c r="A2" i="16"/>
  <c r="A1" i="16"/>
  <c r="A3" i="15"/>
  <c r="A2" i="15"/>
  <c r="A1" i="15"/>
  <c r="A3" i="14"/>
  <c r="A2" i="14"/>
  <c r="A1" i="14"/>
  <c r="D24" i="13"/>
  <c r="A3" i="13"/>
  <c r="A2" i="13"/>
  <c r="A1" i="13"/>
  <c r="F22" i="12"/>
  <c r="A3" i="12"/>
  <c r="A2" i="12"/>
  <c r="A1" i="12"/>
  <c r="A3" i="11"/>
  <c r="A2" i="11"/>
  <c r="A1" i="11"/>
  <c r="F17" i="10"/>
  <c r="A3" i="10"/>
  <c r="A2" i="10"/>
  <c r="A1" i="10"/>
  <c r="F36" i="9"/>
  <c r="F26" i="9"/>
  <c r="F24" i="9"/>
  <c r="F22" i="9"/>
  <c r="F20" i="9"/>
  <c r="E20" i="9"/>
  <c r="E18" i="9"/>
  <c r="F18" i="9" s="1"/>
  <c r="D28" i="9" s="1"/>
  <c r="F13" i="9"/>
  <c r="D15" i="9" s="1"/>
  <c r="F18" i="59" l="1"/>
  <c r="H14" i="61"/>
</calcChain>
</file>

<file path=xl/sharedStrings.xml><?xml version="1.0" encoding="utf-8"?>
<sst xmlns="http://schemas.openxmlformats.org/spreadsheetml/2006/main" count="1240" uniqueCount="876">
  <si>
    <t>DESCRIPTION</t>
  </si>
  <si>
    <t>QUANTITY</t>
  </si>
  <si>
    <t>M0300</t>
  </si>
  <si>
    <t>CONTRACTOR'S ESTABLISHMENT ON SITE AND GENERAL OBLIGATIONS</t>
  </si>
  <si>
    <t>Fixed obligations</t>
  </si>
  <si>
    <t>LS</t>
  </si>
  <si>
    <t>Time-related obligations</t>
  </si>
  <si>
    <t>month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</si>
  <si>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</si>
  <si>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</si>
  <si>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</si>
  <si>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</si>
  <si>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</si>
  <si>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</si>
  <si>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</si>
  <si>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M0200</t>
  </si>
  <si>
    <t>GENERAL REQUIREMENTS AND PROVISIONS</t>
  </si>
  <si>
    <t>M020.01</t>
  </si>
  <si>
    <t>Information signboards</t>
  </si>
  <si>
    <t>No</t>
  </si>
  <si>
    <t>(b)Type 2 (small)</t>
  </si>
  <si>
    <t>Prov Sum</t>
  </si>
  <si>
    <t>%</t>
  </si>
  <si>
    <t>Project Liaison Committee</t>
  </si>
  <si>
    <t>Prov Sum</t>
  </si>
  <si>
    <t>(b)The Contractor's overhead charges and profit in respect of sub-item DM020.05 (a)</t>
  </si>
  <si>
    <t>%</t>
  </si>
  <si>
    <t>M0200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</si>
  <si>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</si>
  <si>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</si>
  <si>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</si>
  <si>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</si>
  <si>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</si>
  <si>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</si>
  <si>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</si>
  <si>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CONTRACTOR'S ESTABLISHMENT ON SITE AND GENERAL OBLIGATIONS</t>
  </si>
  <si>
    <t>M0300</t>
  </si>
  <si>
    <t>TOTAL CARRIED FORWARD TO SUMMARY</t>
  </si>
  <si>
    <t>ITEM NO</t>
  </si>
  <si>
    <t>DESCRIPTION</t>
  </si>
  <si>
    <t>UNIT</t>
  </si>
  <si>
    <t>RATE</t>
  </si>
  <si>
    <t>AMOUNT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</si>
  <si>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</si>
  <si>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</si>
  <si>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</si>
  <si>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</si>
  <si>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</si>
  <si>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</si>
  <si>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</si>
  <si>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M0500</t>
  </si>
  <si>
    <t>ACCOMMODATION OF TRAFFIC</t>
  </si>
  <si>
    <t>M0500</t>
  </si>
  <si>
    <t>TOTAL CARRIED TO SUMMARY</t>
  </si>
  <si>
    <t>ITEM NO</t>
  </si>
  <si>
    <t>DESCRIPTION</t>
  </si>
  <si>
    <t>UNIT</t>
  </si>
  <si>
    <t>RATE</t>
  </si>
  <si>
    <t>AMOUNT</t>
  </si>
  <si>
    <t>M1100</t>
  </si>
  <si>
    <t>PAVEMENT LAYERS REPAIR</t>
  </si>
  <si>
    <t>Removal and excavating material from existing pavements</t>
  </si>
  <si>
    <t>(except milled material)</t>
  </si>
  <si>
    <t>Backfilling of base layer for surface failures with (98% of</t>
  </si>
  <si>
    <t>modified AASHTO density):</t>
  </si>
  <si>
    <t>t</t>
  </si>
  <si>
    <t>(d) Asphalt surfacing (continuously graded medium)</t>
  </si>
  <si>
    <t>M1100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</si>
  <si>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</si>
  <si>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</si>
  <si>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</si>
  <si>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</si>
  <si>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</si>
  <si>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</si>
  <si>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</si>
  <si>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</si>
  <si>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Backfilling of pavement layers to compaction as specified</t>
  </si>
  <si>
    <t>(b) Selected layer (93% of modified AASHTO density)</t>
  </si>
  <si>
    <t>M110.05</t>
  </si>
  <si>
    <t>Binder variations</t>
  </si>
  <si>
    <t>(a) Penetration-grade bitumen</t>
  </si>
  <si>
    <t>M110.06</t>
  </si>
  <si>
    <t>Variation in active filler content</t>
  </si>
  <si>
    <t>(a)Cement</t>
  </si>
  <si>
    <t>(b)Lime</t>
  </si>
  <si>
    <t>M110.07</t>
  </si>
  <si>
    <t>Overhaul on material hauled in excess of 1,0 km</t>
  </si>
  <si>
    <t>(a) Spoil material</t>
  </si>
  <si>
    <t>Establishment of Paver on Site</t>
  </si>
  <si>
    <t>M1100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</si>
  <si>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</si>
  <si>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</si>
  <si>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</si>
  <si>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</si>
  <si>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</si>
  <si>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</si>
  <si>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</si>
  <si>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M1200</t>
  </si>
  <si>
    <t>M1210</t>
  </si>
  <si>
    <t>REPAIR OF EDGE BREAKS</t>
  </si>
  <si>
    <t>M1230</t>
  </si>
  <si>
    <t>TEMPORARY REPAIR</t>
  </si>
  <si>
    <t>M1200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</si>
  <si>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</si>
  <si>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</si>
  <si>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</si>
  <si>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</si>
  <si>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</si>
  <si>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</si>
  <si>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</si>
  <si>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M1300</t>
  </si>
  <si>
    <t>SEALING OF ACTIVE CRACKS</t>
  </si>
  <si>
    <t>Cleaning of active cracks with hot compressed air and</t>
  </si>
  <si>
    <t>sealing cracks as specified</t>
  </si>
  <si>
    <t>(a) Stabilisation cracks</t>
  </si>
  <si>
    <t>(i)Without bandage</t>
  </si>
  <si>
    <t>m</t>
  </si>
  <si>
    <t>(ii)With bandage ("Sealmac 150" or similar) 200mm id</t>
  </si>
  <si>
    <t>m</t>
  </si>
  <si>
    <t>(d) Longitudinal cracks</t>
  </si>
  <si>
    <t>m</t>
  </si>
  <si>
    <t>M1320</t>
  </si>
  <si>
    <t>CRACKSEALING PER INDIVIDUAL ITEM</t>
  </si>
  <si>
    <t>Cracksealing per individual item</t>
  </si>
  <si>
    <t>(b) Priming of cracks (MSP1 or similar)</t>
  </si>
  <si>
    <t>litre</t>
  </si>
  <si>
    <t>(c) Sealant (hot applied sealant)</t>
  </si>
  <si>
    <t>M1300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</si>
  <si>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</si>
  <si>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</si>
  <si>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</si>
  <si>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</si>
  <si>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</si>
  <si>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</si>
  <si>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</si>
  <si>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M1600</t>
  </si>
  <si>
    <t>SURFACE TREATMENT - TEXTURE CORRECTION</t>
  </si>
  <si>
    <t>Application of slurry mixed on site</t>
  </si>
  <si>
    <t>(a)Tack coat using 30% bitumen emulsion</t>
  </si>
  <si>
    <t>l</t>
  </si>
  <si>
    <t>(b)Slurry applied for texture treatment</t>
  </si>
  <si>
    <t>(Coarse grading and 80/100 pen. bitumen)</t>
  </si>
  <si>
    <t>(i)Applied by hand</t>
  </si>
  <si>
    <t>(ii)Applied by spreader box</t>
  </si>
  <si>
    <t>Application of slurry from commercial sources</t>
  </si>
  <si>
    <t>(a) Tack coat using 30% bitumen emulsion</t>
  </si>
  <si>
    <t>l</t>
  </si>
  <si>
    <t>(b) Slurry applied for texture treatment</t>
  </si>
  <si>
    <t>(Coarse grading and 80/100 pen. bitumen)</t>
  </si>
  <si>
    <t>(i)Applied by hand</t>
  </si>
  <si>
    <t>(ii)Applied by spreader box</t>
  </si>
  <si>
    <t>M1610</t>
  </si>
  <si>
    <t>SURFACE TREATMENT - RUT FILLING</t>
  </si>
  <si>
    <t>M161.01</t>
  </si>
  <si>
    <t>Application of slurry for rut filling mixed on site</t>
  </si>
  <si>
    <t>M161.02</t>
  </si>
  <si>
    <t>Application of slurry for rut filling from commercial sources</t>
  </si>
  <si>
    <t>(c) Tack coat using 30% bitumen emulsion</t>
  </si>
  <si>
    <t>l</t>
  </si>
  <si>
    <t>M1600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</si>
  <si>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</si>
  <si>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</si>
  <si>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</si>
  <si>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</si>
  <si>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</si>
  <si>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</si>
  <si>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</si>
  <si>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M2100</t>
  </si>
  <si>
    <t>REPAIR AND MAINTENANCE OF INLET AND OUTLET STRUCTURES</t>
  </si>
  <si>
    <t>Excavation</t>
  </si>
  <si>
    <t>Backfilling</t>
  </si>
  <si>
    <t>(a)Using the excavated material</t>
  </si>
  <si>
    <t>(b)Using stabilised excavated material</t>
  </si>
  <si>
    <t>Reconstruction of inlet and outlet structures</t>
  </si>
  <si>
    <t>(a)Concrete (class 20/19)</t>
  </si>
  <si>
    <t>(c ) Plastering</t>
  </si>
  <si>
    <t>No</t>
  </si>
  <si>
    <t>Accessories</t>
  </si>
  <si>
    <t>Prov Sum</t>
  </si>
  <si>
    <t>%</t>
  </si>
  <si>
    <t>Demolition of existing structures</t>
  </si>
  <si>
    <t>(a) Plain concrete</t>
  </si>
  <si>
    <t>(c) Brickwork</t>
  </si>
  <si>
    <t>M210.07</t>
  </si>
  <si>
    <t>Steel reinforcement</t>
  </si>
  <si>
    <t>(a)Mild steel bars</t>
  </si>
  <si>
    <t>t</t>
  </si>
  <si>
    <t>(b)High tensile steel bars</t>
  </si>
  <si>
    <t>t</t>
  </si>
  <si>
    <t>(c ) Welded steel mesh (Ref 311)</t>
  </si>
  <si>
    <t>kg</t>
  </si>
  <si>
    <t>M210.08</t>
  </si>
  <si>
    <t>Overhaul on material hauled in excess of 1,0 km</t>
  </si>
  <si>
    <t>(a)Excavated material to spoil</t>
  </si>
  <si>
    <t>(b)Existing structures demolished</t>
  </si>
  <si>
    <t>M2100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</si>
  <si>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</si>
  <si>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</si>
  <si>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</si>
  <si>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</si>
  <si>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</si>
  <si>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</si>
  <si>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</si>
  <si>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M2400</t>
  </si>
  <si>
    <t>CLEANING OF PREFABRICATED CULVERTS</t>
  </si>
  <si>
    <t>Cleaning of prefabricated culverts, inlet and outlet areas</t>
  </si>
  <si>
    <t>Various road sections as descibed under C3.1.2.1 : Description of site</t>
  </si>
  <si>
    <t>M2400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</si>
  <si>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</si>
  <si>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</si>
  <si>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</si>
  <si>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</si>
  <si>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</si>
  <si>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</si>
  <si>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</si>
  <si>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M2500</t>
  </si>
  <si>
    <t>CLEANING OF CONCRETE DRAINS AND CHANNELS</t>
  </si>
  <si>
    <t>Cleaning of concrete drainage channels:</t>
  </si>
  <si>
    <t>(a)(i) Hand cleaning</t>
  </si>
  <si>
    <t>month</t>
  </si>
  <si>
    <t>h</t>
  </si>
  <si>
    <t>M2500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</si>
  <si>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</si>
  <si>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</si>
  <si>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</si>
  <si>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</si>
  <si>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</si>
  <si>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</si>
  <si>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</si>
  <si>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M2600</t>
  </si>
  <si>
    <t>CLEANING AND MAINTENANCE OF EXISTING EARTH CHANNELS</t>
  </si>
  <si>
    <t>Cleaning earth drains and channels</t>
  </si>
  <si>
    <t>m3</t>
  </si>
  <si>
    <t>Repairing of earth drains and channels</t>
  </si>
  <si>
    <t>M260.04</t>
  </si>
  <si>
    <t>Overhaul on material hauled in excess of 1,0 km</t>
  </si>
  <si>
    <t>M2600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</si>
  <si>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</si>
  <si>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</si>
  <si>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</si>
  <si>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</si>
  <si>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</si>
  <si>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</si>
  <si>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</si>
  <si>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M2700</t>
  </si>
  <si>
    <t>EDGE BUILD-UP REMOVAL</t>
  </si>
  <si>
    <t>Removal of edge build-ups:</t>
  </si>
  <si>
    <t>month</t>
  </si>
  <si>
    <t>M2700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</si>
  <si>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</si>
  <si>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</si>
  <si>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</si>
  <si>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</si>
  <si>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</si>
  <si>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</si>
  <si>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</si>
  <si>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M3200</t>
  </si>
  <si>
    <t>COLLECTION AND REMOVAL OF DEBRIS AND LITTER</t>
  </si>
  <si>
    <t>Clearing of the road reserve</t>
  </si>
  <si>
    <t>(a) Urban roads:</t>
  </si>
  <si>
    <t>month</t>
  </si>
  <si>
    <t>M3200</t>
  </si>
  <si>
    <t>ITEM NO</t>
  </si>
  <si>
    <t>DESCRIPTION</t>
  </si>
  <si>
    <t>UNIT</t>
  </si>
  <si>
    <t>QUANTITY</t>
  </si>
  <si>
    <t>RATE</t>
  </si>
  <si>
    <t>AMOUNT</t>
  </si>
  <si>
    <t>M3300</t>
  </si>
  <si>
    <t>SHOULDER REPAIRS</t>
  </si>
  <si>
    <t>Reinstating gravel shoulders</t>
  </si>
  <si>
    <t>(a)Ripping, watering, mixing, placing and compacting existing shoulders to 93% of modified AASHTO density</t>
  </si>
  <si>
    <t>(b)Extra over sub-item M330.01 (a) for adding extra material from borrowpits outside the road reserve</t>
  </si>
  <si>
    <t>(c ) Extra over sub-item M330.01 (a) for stabilising material</t>
  </si>
  <si>
    <t>(d) Blading</t>
  </si>
  <si>
    <t>km</t>
  </si>
  <si>
    <t>(e ) Cutting of mitre drains</t>
  </si>
  <si>
    <t>m</t>
  </si>
  <si>
    <t>Overhaul on material hauled in excess of 1,0 km</t>
  </si>
  <si>
    <t>M3300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</si>
  <si>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</si>
  <si>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</si>
  <si>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</si>
  <si>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</si>
  <si>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</si>
  <si>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</si>
  <si>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</si>
  <si>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BROUGHT FORWARD</t>
  </si>
  <si>
    <t>(a ) W401 sign (150 x 600mm)</t>
  </si>
  <si>
    <t>(b) W401 sign (200 x 800mm)</t>
  </si>
  <si>
    <t>(c ) W401 sign (300 x 1200mm)</t>
  </si>
  <si>
    <t>Concrete in road sign footings (class 20/19)</t>
  </si>
  <si>
    <t>M4100</t>
  </si>
  <si>
    <t>ITEM NO</t>
  </si>
  <si>
    <t>DESCRIPTION</t>
  </si>
  <si>
    <t>UNIT</t>
  </si>
  <si>
    <t>QUANTITY</t>
  </si>
  <si>
    <t>RATE</t>
  </si>
  <si>
    <t>AMOUNT</t>
  </si>
  <si>
    <t>M4100</t>
  </si>
  <si>
    <t>ERECTION AND REPAIR OF PERMANENT ROAD TRAFFIC SIGNS</t>
  </si>
  <si>
    <t>Erection or re-erection of road signs with a surface area of:</t>
  </si>
  <si>
    <t>Road sign supports (overhead road sign strutures excluded)</t>
  </si>
  <si>
    <t>(b) Timber:</t>
  </si>
  <si>
    <t>(i)100mm diameter</t>
  </si>
  <si>
    <t>m</t>
  </si>
  <si>
    <t>(ii)125mm diameter</t>
  </si>
  <si>
    <t>m</t>
  </si>
  <si>
    <t>(iii)150mm diameter</t>
  </si>
  <si>
    <t>m</t>
  </si>
  <si>
    <t>(iv)175mm diameter</t>
  </si>
  <si>
    <t>m</t>
  </si>
  <si>
    <t>Extra over item M410.04 for cement-treated soil backfill</t>
  </si>
  <si>
    <t>M4100</t>
  </si>
  <si>
    <t>Removal of road sign supports</t>
  </si>
  <si>
    <t>M410.15</t>
  </si>
  <si>
    <t>Procurement of road signs</t>
  </si>
  <si>
    <t>(a)Purchase of manufactured road signs</t>
  </si>
  <si>
    <t>(b)The Contractor's overhead charges and profit in respect of sub-item M410.15 (a)</t>
  </si>
  <si>
    <t>ITEM NO</t>
  </si>
  <si>
    <t>DESCRIPTION</t>
  </si>
  <si>
    <t>UNIT</t>
  </si>
  <si>
    <t>QUANTITY</t>
  </si>
  <si>
    <t>RATE</t>
  </si>
  <si>
    <t>AMOUNT</t>
  </si>
  <si>
    <t>M4400</t>
  </si>
  <si>
    <t>GUARDRAIL ERECTION AND MAINTENANCE</t>
  </si>
  <si>
    <t>Supply and erection of new galvanised guardrails</t>
  </si>
  <si>
    <t>(i)Conventional guardrail (3.8m eff. length)</t>
  </si>
  <si>
    <t>m</t>
  </si>
  <si>
    <t>(ii)EU standard guardrail (4.0m eff Length)</t>
  </si>
  <si>
    <t>m</t>
  </si>
  <si>
    <t>Supply and erection of new galvanised curved guardrails</t>
  </si>
  <si>
    <t>M440.02</t>
  </si>
  <si>
    <t>factory bent to a radius of less than 45 m</t>
  </si>
  <si>
    <t>m</t>
  </si>
  <si>
    <t>Extra over for erection of guardrail posts</t>
  </si>
  <si>
    <t>No</t>
  </si>
  <si>
    <t>No</t>
  </si>
  <si>
    <t>(c ) Backfilling guardrail post with concrete</t>
  </si>
  <si>
    <t>No</t>
  </si>
  <si>
    <t>End units</t>
  </si>
  <si>
    <t>No</t>
  </si>
  <si>
    <t>No</t>
  </si>
  <si>
    <t>(c)Terminal sections in accordance with the drawings where double guardrail sections are used</t>
  </si>
  <si>
    <t>No</t>
  </si>
  <si>
    <t>Guardrail reflectors</t>
  </si>
  <si>
    <t>No</t>
  </si>
  <si>
    <t>Removal of damaged guardrails and re-erection of guardrails with new, recovered or renovated material</t>
  </si>
  <si>
    <t>(a) Guardrails</t>
  </si>
  <si>
    <t>m</t>
  </si>
  <si>
    <t>m</t>
  </si>
  <si>
    <t>(b) End wings</t>
  </si>
  <si>
    <t>(c ) Terminal sections with single guardrails</t>
  </si>
  <si>
    <t>(i) Conventional guardrail (3.8m eff. length)</t>
  </si>
  <si>
    <t>(ii) EU standard guardrail (4.0m eff Length)</t>
  </si>
  <si>
    <t>M4400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</si>
  <si>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</si>
  <si>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</si>
  <si>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</si>
  <si>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</si>
  <si>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</si>
  <si>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</si>
  <si>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</si>
  <si>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</si>
  <si>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(d) Terminal sections with double guardrails</t>
  </si>
  <si>
    <t>(e) Guardrail posts</t>
  </si>
  <si>
    <t>(f)</t>
  </si>
  <si>
    <t>M4400</t>
  </si>
  <si>
    <t>DESCRIPTION</t>
  </si>
  <si>
    <t>UNIT</t>
  </si>
  <si>
    <t>QUANTITY</t>
  </si>
  <si>
    <t>RATE</t>
  </si>
  <si>
    <t>AMOUNT</t>
  </si>
  <si>
    <t>ROAD MARKING</t>
  </si>
  <si>
    <t>M4600</t>
  </si>
  <si>
    <t>M4600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</si>
  <si>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</si>
  <si>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</si>
  <si>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</si>
  <si>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</si>
  <si>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</si>
  <si>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</si>
  <si>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</si>
  <si>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M4700</t>
  </si>
  <si>
    <t>MAINTENANCE OF LAY-BYES AND REST AREAS</t>
  </si>
  <si>
    <t/>
  </si>
  <si>
    <t/>
  </si>
  <si>
    <t/>
  </si>
  <si>
    <t/>
  </si>
  <si>
    <t>Provision of refuse bins, gazebos, tables and chairs</t>
  </si>
  <si>
    <t>(a) Provision of refuse bins</t>
  </si>
  <si>
    <t>(b) The Contractor's overhead charges and profit in respect of sub-item BM470.02 (a)</t>
  </si>
  <si>
    <t/>
  </si>
  <si>
    <t>M4700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</si>
  <si>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</si>
  <si>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</si>
  <si>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</si>
  <si>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</si>
  <si>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</si>
  <si>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</si>
  <si>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</si>
  <si>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M5100</t>
  </si>
  <si>
    <t>GENERAL EROSION PROTECTION</t>
  </si>
  <si>
    <t>Stone pitching</t>
  </si>
  <si>
    <t>(a) Plain pitching</t>
  </si>
  <si>
    <t>(i) Method 1</t>
  </si>
  <si>
    <t>(ii) Method 2</t>
  </si>
  <si>
    <t>(b) Grouted pitching</t>
  </si>
  <si>
    <t>(c) Wired-and-grouted pitching</t>
  </si>
  <si>
    <t>(d) Grouted pitching on a concrete bed (75mm thick, 20/19 MPa concrete)</t>
  </si>
  <si>
    <t>Riprap</t>
  </si>
  <si>
    <t>(a) Packed riprap</t>
  </si>
  <si>
    <t>(b) Dumped riprap</t>
  </si>
  <si>
    <t>(c ) Filter backing</t>
  </si>
  <si>
    <t>(i) Crushed stone</t>
  </si>
  <si>
    <t>(ii) Filter sand</t>
  </si>
  <si>
    <t>(d) Synthetic-fibre filter fabric (Grade 2)</t>
  </si>
  <si>
    <t>Stone masonry walls</t>
  </si>
  <si>
    <t>(a) Plain packed stone</t>
  </si>
  <si>
    <t>(b) Cement-mortared stone walls</t>
  </si>
  <si>
    <t>M5100</t>
  </si>
  <si>
    <t>Foundation trenches</t>
  </si>
  <si>
    <t>ITEM NO</t>
  </si>
  <si>
    <t>DESCRIPTION</t>
  </si>
  <si>
    <t>UNIT</t>
  </si>
  <si>
    <t>QUANTITY</t>
  </si>
  <si>
    <t>RATE</t>
  </si>
  <si>
    <t>AMOUNT</t>
  </si>
  <si>
    <t>M5200</t>
  </si>
  <si>
    <t>GABION PROTECTION</t>
  </si>
  <si>
    <t>Foundation trench excavation and backfilling</t>
  </si>
  <si>
    <t>(a)In solid rock (material which requires blasting)</t>
  </si>
  <si>
    <t>(b)In all other classes of material</t>
  </si>
  <si>
    <t>Surface preparation for bedding the gabions</t>
  </si>
  <si>
    <t>Gabions</t>
  </si>
  <si>
    <t>Extra over item M520.03 for supplying gabions with PVC-</t>
  </si>
  <si>
    <t>M520.04</t>
  </si>
  <si>
    <t>coated wire</t>
  </si>
  <si>
    <t>Filter fabric (Grade 2)</t>
  </si>
  <si>
    <t>M5200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</si>
  <si>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</si>
  <si>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</si>
  <si>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</si>
  <si>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</si>
  <si>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</si>
  <si>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</si>
  <si>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</si>
  <si>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M6100</t>
  </si>
  <si>
    <t>GRASS CUTTING: SHOULDER AND GENERAL MOWING</t>
  </si>
  <si>
    <t>(b)Reserve with single carriageway</t>
  </si>
  <si>
    <t>General mowing and removal of grass cuttings</t>
  </si>
  <si>
    <t>M6100</t>
  </si>
  <si>
    <t>TOTAL CARRIED FORWARD TO SUMMARY</t>
  </si>
  <si>
    <t>ha</t>
  </si>
  <si>
    <t>ITEM NO</t>
  </si>
  <si>
    <t>DESCRIPTION</t>
  </si>
  <si>
    <t>UNIT</t>
  </si>
  <si>
    <t>QUANTITY</t>
  </si>
  <si>
    <t>RATE</t>
  </si>
  <si>
    <t>AMOUNT</t>
  </si>
  <si>
    <t>M6300</t>
  </si>
  <si>
    <t>REMOVAL OF UNDESIRABLE VEGETATION: PHYSICAL ERADICATION</t>
  </si>
  <si>
    <t>Tree felling on instruction of the Engineer</t>
  </si>
  <si>
    <t>Procurement of materials</t>
  </si>
  <si>
    <t>ITEM NO</t>
  </si>
  <si>
    <t>DESCRIPTION</t>
  </si>
  <si>
    <t>UNIT</t>
  </si>
  <si>
    <t>QUANTITY</t>
  </si>
  <si>
    <t>RATE</t>
  </si>
  <si>
    <t>AMOUNT</t>
  </si>
  <si>
    <t>M8100</t>
  </si>
  <si>
    <t>MINOR REPAIRS TO STRUCTURES</t>
  </si>
  <si>
    <t>Minor repairs to structures</t>
  </si>
  <si>
    <t>(a)Minor repairs to structures</t>
  </si>
  <si>
    <t>Prov Sum</t>
  </si>
  <si>
    <t>(b)The Contractor's overhead charges and profit in respect of sub-item M810.01 (a)</t>
  </si>
  <si>
    <t>M8100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</si>
  <si>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</si>
  <si>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</si>
  <si>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</si>
  <si>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</si>
  <si>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</si>
  <si>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</si>
  <si>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</si>
  <si>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M9100</t>
  </si>
  <si>
    <t>DAYWORKS SCHEDULE</t>
  </si>
  <si>
    <t>Labour during normal working hours</t>
  </si>
  <si>
    <t>h</t>
  </si>
  <si>
    <t>h</t>
  </si>
  <si>
    <t>h</t>
  </si>
  <si>
    <t>h</t>
  </si>
  <si>
    <t>h</t>
  </si>
  <si>
    <t>M910.02</t>
  </si>
  <si>
    <t>Labour outside normal working hours</t>
  </si>
  <si>
    <t>(a) Outside normal working hours and Saturdays</t>
  </si>
  <si>
    <t>h</t>
  </si>
  <si>
    <t>h</t>
  </si>
  <si>
    <t>h</t>
  </si>
  <si>
    <t>h</t>
  </si>
  <si>
    <t>h</t>
  </si>
  <si>
    <t>(b) Sundays and public holidays</t>
  </si>
  <si>
    <t>h</t>
  </si>
  <si>
    <t>h</t>
  </si>
  <si>
    <t>h</t>
  </si>
  <si>
    <t>h</t>
  </si>
  <si>
    <t>h</t>
  </si>
  <si>
    <t>Transport and equipment</t>
  </si>
  <si>
    <t>(a) Tipper Trucks</t>
  </si>
  <si>
    <t>(b) TLB - Tractor, loader, backhoe (0.5m3 bucket)</t>
  </si>
  <si>
    <t>(c ) Grader (CAT 140 G or similar)</t>
  </si>
  <si>
    <t>(d) Compactor (Bomag BW 90)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</si>
  <si>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</si>
  <si>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</si>
  <si>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</si>
  <si>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</si>
  <si>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</si>
  <si>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</si>
  <si>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</si>
  <si>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</si>
  <si>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M9100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</si>
  <si>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</si>
  <si>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</si>
  <si>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</si>
  <si>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</si>
  <si>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</si>
  <si>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</si>
  <si>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</si>
  <si>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</si>
  <si>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Extra over item M910.03 for establishment within 24 hours</t>
  </si>
  <si>
    <t>(a) Tipper trucks</t>
  </si>
  <si>
    <t>(c) Dewatering pump including generators and accessories (500l/min)</t>
  </si>
  <si>
    <t>(d) Water truck (5000 litre)</t>
  </si>
  <si>
    <t>M9100</t>
  </si>
  <si>
    <t>Rate Only</t>
  </si>
  <si>
    <t>CALCULATION OF TENDER SUM</t>
  </si>
  <si>
    <t xml:space="preserve"> </t>
  </si>
  <si>
    <t xml:space="preserve">Training </t>
  </si>
  <si>
    <t>(a) Engineering skills</t>
  </si>
  <si>
    <t>(b) Genric skills</t>
  </si>
  <si>
    <t>(c) Enterpreneurial skills</t>
  </si>
  <si>
    <t>(d)  Training Venue</t>
  </si>
  <si>
    <t>(e)  Renumeration of worker undergoing training</t>
  </si>
  <si>
    <t>TENDER NUMBER: DRT 32 B2/03/2016</t>
  </si>
  <si>
    <t>SECTION</t>
  </si>
  <si>
    <t xml:space="preserve"> AMOUNT</t>
  </si>
  <si>
    <t>REPAIR OF POTHOLES, EDGE BREAKS AND SURFACE FAILURES</t>
  </si>
  <si>
    <t>CRACK SEALING</t>
  </si>
  <si>
    <t>SURFACE TREATMENT OF SURFACED ROADS</t>
  </si>
  <si>
    <t>ROAD MARKINGS</t>
  </si>
  <si>
    <t>CONTROLLING VEGETATION GROWTH: MOWING AND CUTTING</t>
  </si>
  <si>
    <t>TOTAL SCHEDULE A: ROUTINE ROAD MAINTENANCE</t>
  </si>
  <si>
    <t>Rate only</t>
  </si>
  <si>
    <t>HOUSING, OFFICES AND LABORATORIES FOR THE CONTRACTOR'S SITE PERSONNEL</t>
  </si>
  <si>
    <t>Office accommodation:</t>
  </si>
  <si>
    <t>Office  furniture:</t>
  </si>
  <si>
    <t>(a) Portable Chairs</t>
  </si>
  <si>
    <t>(d) Office Table</t>
  </si>
  <si>
    <t>(f) Conference Tables</t>
  </si>
  <si>
    <t>Offices fittings, installations and equipment</t>
  </si>
  <si>
    <t>Provision of Services and Running cost of the office</t>
  </si>
  <si>
    <t>(a) Fixed costs</t>
  </si>
  <si>
    <t>(b) Running costs</t>
  </si>
  <si>
    <t>Provision of Photostat Facilities</t>
  </si>
  <si>
    <t>Accommodation of traffic and mainteining temporary deviations (including provision of flagman and all relevent temporary signs)</t>
  </si>
  <si>
    <r>
      <t>(a)Areas up to 50m</t>
    </r>
    <r>
      <rPr>
        <vertAlign val="superscript"/>
        <sz val="10"/>
        <color rgb="FF000000"/>
        <rFont val="Arial"/>
        <family val="2"/>
      </rPr>
      <t>2</t>
    </r>
  </si>
  <si>
    <r>
      <t>(i)Areas up to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</si>
  <si>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</si>
  <si>
    <t>No.</t>
  </si>
  <si>
    <t>Repair of edge breaks using hot mix continuously graded asphalt</t>
  </si>
  <si>
    <t>Temporary repair of potholes, edge breaks and surface failures using cold mix asphalt surfacing from the following sources:</t>
  </si>
  <si>
    <t>(a) Commercial sources</t>
  </si>
  <si>
    <r>
      <t>(ii)Areas greater than 50m</t>
    </r>
    <r>
      <rPr>
        <vertAlign val="superscript"/>
        <sz val="10"/>
        <color rgb="FF000000"/>
        <rFont val="Arial"/>
        <family val="2"/>
      </rPr>
      <t>2</t>
    </r>
  </si>
  <si>
    <r>
      <t>(c)Areas greater than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</si>
  <si>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color rgb="FF000000"/>
        <rFont val="Arial"/>
        <family val="2"/>
      </rPr>
      <t>2</t>
    </r>
  </si>
  <si>
    <t>(a) Slurry applied by spreader box with rigid squeegees in one application for rut filling</t>
  </si>
  <si>
    <t>(Coarse grading and 80/100 pen.bitumen)</t>
  </si>
  <si>
    <r>
      <t>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-km</t>
    </r>
  </si>
  <si>
    <t>(b) Extra over for sweeping of concrete drainage channels</t>
  </si>
  <si>
    <t>D</t>
  </si>
  <si>
    <r>
      <t>m</t>
    </r>
    <r>
      <rPr>
        <vertAlign val="superscript"/>
        <sz val="10"/>
        <color rgb="FF000000"/>
        <rFont val="Arial"/>
        <family val="2"/>
      </rPr>
      <t>3</t>
    </r>
  </si>
  <si>
    <r>
      <t>(b)Exceeding 2m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but not 10m</t>
    </r>
    <r>
      <rPr>
        <vertAlign val="superscript"/>
        <sz val="10"/>
        <color rgb="FF000000"/>
        <rFont val="Arial"/>
        <family val="2"/>
      </rPr>
      <t>2</t>
    </r>
  </si>
  <si>
    <r>
      <t>(a)Up to 2m</t>
    </r>
    <r>
      <rPr>
        <vertAlign val="superscript"/>
        <sz val="10"/>
        <color rgb="FF000000"/>
        <rFont val="Arial"/>
        <family val="2"/>
      </rPr>
      <t>2</t>
    </r>
  </si>
  <si>
    <r>
      <t>(c ) Exceeding 10m</t>
    </r>
    <r>
      <rPr>
        <vertAlign val="superscript"/>
        <sz val="10"/>
        <color rgb="FF000000"/>
        <rFont val="Arial"/>
        <family val="2"/>
      </rPr>
      <t>2</t>
    </r>
  </si>
  <si>
    <t>marker board posts)</t>
  </si>
  <si>
    <t xml:space="preserve">Excavation and backfilling for road sign supports (not applicable to reference </t>
  </si>
  <si>
    <t>(a) White lines (broken or unbroken)</t>
  </si>
  <si>
    <t>(i)  100mm wide</t>
  </si>
  <si>
    <t>(ii) 200mm wide</t>
  </si>
  <si>
    <t>(iii) 500mm wide</t>
  </si>
  <si>
    <t>(b) Yellow lines (broken or unbroken)</t>
  </si>
  <si>
    <t>(ii) 150mm wide</t>
  </si>
  <si>
    <t>(d) White lettering and symbols</t>
  </si>
  <si>
    <t>M460.02</t>
  </si>
  <si>
    <t>Retro-reflective road-marking paint:</t>
  </si>
  <si>
    <t>M460.07</t>
  </si>
  <si>
    <t>Establishment of painting team including pre-marking per road</t>
  </si>
  <si>
    <t>no</t>
  </si>
  <si>
    <t>(a) Cast in situ concrete Concrete edge beams, 300 x 300mm in 2m sections class 30/19 Mpa concrete</t>
  </si>
  <si>
    <t>Concrete edge beams (30 Mpa concrete)</t>
  </si>
  <si>
    <t>(b) Galvanised gabion mattresses (2mx1mx0,3m deep, mesh 80mmx100mm, 2,2mm diameter wire, 600mm diaphragm)</t>
  </si>
  <si>
    <t>(a) Gabion baskets (1mx1mx1m, mesh. 80mmx100mm and 2,5mm diameter wire))</t>
  </si>
  <si>
    <t>SOCIAL FACILITATION</t>
  </si>
  <si>
    <t>C100.01</t>
  </si>
  <si>
    <t>Provision for Social Consultant</t>
  </si>
  <si>
    <t>and establishment</t>
  </si>
  <si>
    <t>(a)</t>
  </si>
  <si>
    <t xml:space="preserve">Contractor's handling costs, profit and all </t>
  </si>
  <si>
    <t xml:space="preserve">other charges in respect of subitem </t>
  </si>
  <si>
    <t>C</t>
  </si>
  <si>
    <t>D100</t>
  </si>
  <si>
    <t>D100.01</t>
  </si>
  <si>
    <t>(b)</t>
  </si>
  <si>
    <t>(g)</t>
  </si>
  <si>
    <t>Lump Sum</t>
  </si>
  <si>
    <t>(h)</t>
  </si>
  <si>
    <t>(i)</t>
  </si>
  <si>
    <t>OCCUPATIONAL HEALTH AND SAFETY ACT</t>
  </si>
  <si>
    <t>Month</t>
  </si>
  <si>
    <t>Submission of the Health and Safety File</t>
  </si>
  <si>
    <t>Provision for OHS consultant</t>
  </si>
  <si>
    <t xml:space="preserve">Medical Surveillance Program for all </t>
  </si>
  <si>
    <t>employees, Entry, Exit and Annual Medicals</t>
  </si>
  <si>
    <t>Communication Per Month per Safety Officer</t>
  </si>
  <si>
    <t>Cell Phones for Safety Personnel</t>
  </si>
  <si>
    <t>Land line for Safety Personnel Offices</t>
  </si>
  <si>
    <t>Radio Communication for Safety Personnel</t>
  </si>
  <si>
    <t>E-mail for Safety Personnel</t>
  </si>
  <si>
    <t>Fax Line for Safety Personnel</t>
  </si>
  <si>
    <t>ENVIRONMENTAL MANAGEMENT PLAN</t>
  </si>
  <si>
    <t xml:space="preserve">Pernalty for unnecessary removal or </t>
  </si>
  <si>
    <t xml:space="preserve">damage to trees for the following </t>
  </si>
  <si>
    <t>diameter sizes:</t>
  </si>
  <si>
    <t>2 600mm girth or less</t>
  </si>
  <si>
    <t xml:space="preserve">Greater than 2 600mm, but less than </t>
  </si>
  <si>
    <t>6 180mm girth</t>
  </si>
  <si>
    <t>(c)</t>
  </si>
  <si>
    <t>Greater than 6 180mm girth</t>
  </si>
  <si>
    <t>Penalty for serious violations</t>
  </si>
  <si>
    <t xml:space="preserve">Hazardous chemical/oil spill and/or
</t>
  </si>
  <si>
    <t>dumping in
 non-approved sites</t>
  </si>
  <si>
    <t xml:space="preserve">General damage to sensitive </t>
  </si>
  <si>
    <t>environments</t>
  </si>
  <si>
    <t>Damage to cultural and historical sites</t>
  </si>
  <si>
    <t>(d)</t>
  </si>
  <si>
    <t>Pollution of water sources</t>
  </si>
  <si>
    <t>(e)</t>
  </si>
  <si>
    <t>Unauthorised blasting activities</t>
  </si>
  <si>
    <t xml:space="preserve">Uncontrolled/unmanaged erosion
</t>
  </si>
  <si>
    <t xml:space="preserve">per incident, depending on environment </t>
  </si>
  <si>
    <t xml:space="preserve">impacts, plus
 rehabilitation at </t>
  </si>
  <si>
    <t>contractor’s cost)</t>
  </si>
  <si>
    <t>Penalty for less serious violations</t>
  </si>
  <si>
    <t>Littering on site</t>
  </si>
  <si>
    <t>Lighting of illegal fires on site</t>
  </si>
  <si>
    <t>Persistent or un-repaired fuel and oil leaks</t>
  </si>
  <si>
    <t>Excess dust or excess noise emanating</t>
  </si>
  <si>
    <t>from site</t>
  </si>
  <si>
    <t>TOTAL CARRIED  FORWARD</t>
  </si>
  <si>
    <t>Brought forward</t>
  </si>
  <si>
    <t xml:space="preserve">Dumping of milled material in side </t>
  </si>
  <si>
    <t xml:space="preserve">drains or on grassed 
  areas 
</t>
  </si>
  <si>
    <t xml:space="preserve">Possession or use of intoxicating </t>
  </si>
  <si>
    <t>substances on site</t>
  </si>
  <si>
    <t xml:space="preserve">Any vehicles being driven in excess of </t>
  </si>
  <si>
    <t xml:space="preserve">designated speed 
 limits
</t>
  </si>
  <si>
    <t>Removal and/or damage to flora or</t>
  </si>
  <si>
    <t>cultural or heritage objects on site, 
and/or killing of wildlife</t>
  </si>
  <si>
    <t>Illegal hunting</t>
  </si>
  <si>
    <t>(j)</t>
  </si>
  <si>
    <t xml:space="preserve">Urination and defecation anywhere </t>
  </si>
  <si>
    <t xml:space="preserve">except in designated 
  areas
</t>
  </si>
  <si>
    <t>TOTAL CARRIED  TO SUMMARY</t>
  </si>
  <si>
    <r>
      <t>m</t>
    </r>
    <r>
      <rPr>
        <vertAlign val="superscript"/>
        <sz val="10"/>
        <rFont val="Arial"/>
        <family val="2"/>
      </rPr>
      <t>2</t>
    </r>
  </si>
  <si>
    <t>(a) Additional timber posts for items M440.01 and M440.02</t>
  </si>
  <si>
    <t>(b) Backfilling guardrail post with soilcrete</t>
  </si>
  <si>
    <t>(a) End wings</t>
  </si>
  <si>
    <t>(b) Terminal sections in accordance with the drawings where single guardrail sections are used</t>
  </si>
  <si>
    <t>TOTAL PART B : SOCIAL FACILITATION</t>
  </si>
  <si>
    <r>
      <t>(a) Offices (minimum 63m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floor area all incluisve)</t>
    </r>
  </si>
  <si>
    <t>B100</t>
  </si>
  <si>
    <t>B100.01</t>
  </si>
  <si>
    <t>B</t>
  </si>
  <si>
    <t xml:space="preserve">Contractor's handling costs, profit </t>
  </si>
  <si>
    <t xml:space="preserve">and all other charges in respect of </t>
  </si>
  <si>
    <t>subitem B100.01 above</t>
  </si>
  <si>
    <t>D100.02</t>
  </si>
  <si>
    <t>Contractor's initial obligations in respect</t>
  </si>
  <si>
    <t xml:space="preserve"> of the Occupational Health and Safety</t>
  </si>
  <si>
    <t xml:space="preserve"> Act and Construction regulations</t>
  </si>
  <si>
    <t>TENDER SUM CARRIED FORWARD TO FORM C1.1</t>
  </si>
  <si>
    <t>D100.03</t>
  </si>
  <si>
    <t>D100.04 and D100.05 above</t>
  </si>
  <si>
    <t>(a) Girth 151 mm to 500 mm</t>
  </si>
  <si>
    <t>(b) Girth 501 mm to 1000 mm</t>
  </si>
  <si>
    <t>(c) Girth 1 001 mm to 2000 mm</t>
  </si>
  <si>
    <t>(d) Girth 2 001 mm to 4000 mm</t>
  </si>
  <si>
    <t>(e) Girth larger than 4000 mm</t>
  </si>
  <si>
    <t>(a) Unskilled</t>
  </si>
  <si>
    <t>(b) Semi-skilled</t>
  </si>
  <si>
    <t>(c) Skilled</t>
  </si>
  <si>
    <t>(d) Ganger</t>
  </si>
  <si>
    <t>(e) Flagmen</t>
  </si>
  <si>
    <t>(i) Unskilled</t>
  </si>
  <si>
    <t>(ii) Semi-skilled</t>
  </si>
  <si>
    <t>(iii) Skilled</t>
  </si>
  <si>
    <t>(iv) Ganger</t>
  </si>
  <si>
    <t>(v) Flagmen</t>
  </si>
  <si>
    <t>(i) 3 to 5 ton capacity</t>
  </si>
  <si>
    <t>(ii) More than 5 ton capacity</t>
  </si>
  <si>
    <t>(e) Water truck (5 000 litre)</t>
  </si>
  <si>
    <t>(f) Mechanical broom</t>
  </si>
  <si>
    <t>(a) General obligations</t>
  </si>
  <si>
    <t>M050.01 LI</t>
  </si>
  <si>
    <t>B1400</t>
  </si>
  <si>
    <t>B14.02</t>
  </si>
  <si>
    <t>B14.01</t>
  </si>
  <si>
    <t>B14.03</t>
  </si>
  <si>
    <t>B14.08</t>
  </si>
  <si>
    <t>B14.10</t>
  </si>
  <si>
    <t>C100.03</t>
  </si>
  <si>
    <t>C100.04</t>
  </si>
  <si>
    <t>C100.05</t>
  </si>
  <si>
    <t>C100.06</t>
  </si>
  <si>
    <t>TOTAL PART C : OCCUPATIONAL HEALTH AND SAFETY ACT</t>
  </si>
  <si>
    <t>TOTAL PART D : ENVIRONMENTAL MANAGEMENT PLAN</t>
  </si>
  <si>
    <t>SUB-TOTAL A,B,C &amp; D</t>
  </si>
  <si>
    <t>M030.01</t>
  </si>
  <si>
    <t>M030.03</t>
  </si>
  <si>
    <t>M110.09</t>
  </si>
  <si>
    <t>M470.02 LI</t>
  </si>
  <si>
    <t>M610.02 LI</t>
  </si>
  <si>
    <t>M810.01 LI</t>
  </si>
  <si>
    <t>M910.01</t>
  </si>
  <si>
    <t>M910.03</t>
  </si>
  <si>
    <t>M910.04 LI</t>
  </si>
  <si>
    <t>M910.05</t>
  </si>
  <si>
    <t>M630.02 LI</t>
  </si>
  <si>
    <t>M520.01 LI</t>
  </si>
  <si>
    <t>M520.02 LI</t>
  </si>
  <si>
    <t>M520.03 LI</t>
  </si>
  <si>
    <t>M520.05 LI</t>
  </si>
  <si>
    <t>M510.01 LI</t>
  </si>
  <si>
    <t>M510.02 LI</t>
  </si>
  <si>
    <t>M510.03 LI</t>
  </si>
  <si>
    <t>M510.05 LI</t>
  </si>
  <si>
    <t>M510.06 LI</t>
  </si>
  <si>
    <t>M440.01 LI</t>
  </si>
  <si>
    <t>M440.03 LI</t>
  </si>
  <si>
    <t>M440.04 LI</t>
  </si>
  <si>
    <t>M440.05 LI</t>
  </si>
  <si>
    <t>M440.06 LI</t>
  </si>
  <si>
    <t>M410.12 LI</t>
  </si>
  <si>
    <t>M410.14 LI</t>
  </si>
  <si>
    <t>M410.01 LI</t>
  </si>
  <si>
    <t>M410.02 LI</t>
  </si>
  <si>
    <t>M410.04 LI</t>
  </si>
  <si>
    <t>M410.05 LI</t>
  </si>
  <si>
    <t>M410.10 LI</t>
  </si>
  <si>
    <t>M330.01 LI</t>
  </si>
  <si>
    <t>M320.01 LI</t>
  </si>
  <si>
    <t>M270.01 LI</t>
  </si>
  <si>
    <t>M260.01 LI</t>
  </si>
  <si>
    <t>M260.02 LI</t>
  </si>
  <si>
    <t>M250.01 LI</t>
  </si>
  <si>
    <t>M250.02 LI</t>
  </si>
  <si>
    <t>M240.01 LI</t>
  </si>
  <si>
    <t xml:space="preserve">(d) Pre-cast Concrete inlets </t>
  </si>
  <si>
    <t>M210.01 LI</t>
  </si>
  <si>
    <t>M210.02 LI</t>
  </si>
  <si>
    <t>M210.03 LI</t>
  </si>
  <si>
    <t>M210.05 LI</t>
  </si>
  <si>
    <t>M210.04</t>
  </si>
  <si>
    <t>M160.02 LI</t>
  </si>
  <si>
    <t>M160.01 LI</t>
  </si>
  <si>
    <t>M130.01 LI</t>
  </si>
  <si>
    <t>M132.01 LI</t>
  </si>
  <si>
    <t>M121.01 LI</t>
  </si>
  <si>
    <t>M123.01 LI</t>
  </si>
  <si>
    <t>M110.04 LI</t>
  </si>
  <si>
    <t>M110.01 LI</t>
  </si>
  <si>
    <t>M110.03 LI</t>
  </si>
  <si>
    <t>M020.05</t>
  </si>
  <si>
    <t>M020.06</t>
  </si>
  <si>
    <t>(b)Brickwork (230mm width)</t>
  </si>
  <si>
    <t>(b) Occupational health and safety obligations (two safety officers)</t>
  </si>
  <si>
    <t>HOUSEHOLD ROUTINE ROAD MAINTENANCE PROJECT</t>
  </si>
  <si>
    <t xml:space="preserve">Hazard plates </t>
  </si>
  <si>
    <t>(a) Cost of Project Liaison Committee</t>
  </si>
  <si>
    <t>(f)  Contractors handling cost and other charges in respect of (a,b,c) to e</t>
  </si>
  <si>
    <t>DM030.12</t>
  </si>
  <si>
    <t>Employment of personnel by Contractor</t>
  </si>
  <si>
    <t xml:space="preserve">(a) Graduates Participants </t>
  </si>
  <si>
    <t>(g) Suitable truck/bus for transporting labourers (40 seater)</t>
  </si>
  <si>
    <t>(h) Safety vehicle for pre-marking purposes</t>
  </si>
  <si>
    <t>(i) Compressor (air) including hoses and tools(up to10m3/min)</t>
  </si>
  <si>
    <t>(j) Dewatering pump including generators and accessories (500l/min)</t>
  </si>
  <si>
    <t>(k) Mobile concrete mixers (150l)</t>
  </si>
  <si>
    <t>(l) Flat bed truck (6 ton)</t>
  </si>
  <si>
    <t>(m) Light delivery vehicle (LDV)</t>
  </si>
  <si>
    <t>(n) Centremount cranes (20ton)</t>
  </si>
  <si>
    <t>(o) Portable generator set</t>
  </si>
  <si>
    <t>(p) Establishment of a TLB - Tractor, loader, backhoe (0.5m3 bucket)</t>
  </si>
  <si>
    <t>(q) Establishment of grader (CAT 140 G or similar)</t>
  </si>
  <si>
    <t>Contractor's general obligations in respect of Local Beneficiaries (Labourers):</t>
  </si>
  <si>
    <t>(a) Provision for Beneficiaries transportation</t>
  </si>
  <si>
    <t>BM200</t>
  </si>
  <si>
    <t>(a) Provisional sum for the cost of accessories</t>
  </si>
  <si>
    <t>(b) Contractor's overhead charges and profit in respect of sub-item BM210.04 (a)</t>
  </si>
  <si>
    <t>(b) The Contractor's overhead charges and profit in respect of sub-item BM910.04 (a)</t>
  </si>
  <si>
    <t>Initial facilitation processes (including</t>
  </si>
  <si>
    <t>establishment of PSC &amp; Liasing with</t>
  </si>
  <si>
    <t>Local Authorities)</t>
  </si>
  <si>
    <t>Monitoring activities on a Monthly basis</t>
  </si>
  <si>
    <t>C100.07</t>
  </si>
  <si>
    <t>Reflective overalls (all sizes) : Acid resistant</t>
  </si>
  <si>
    <t>Sun Hats</t>
  </si>
  <si>
    <t>('c)</t>
  </si>
  <si>
    <t>Safety Glasses</t>
  </si>
  <si>
    <t>Steel Toe Tip Boots</t>
  </si>
  <si>
    <t>('e)</t>
  </si>
  <si>
    <t>Dust Masks</t>
  </si>
  <si>
    <t>Reflective Jacktes</t>
  </si>
  <si>
    <t>C100.08</t>
  </si>
  <si>
    <t>Safety Signs</t>
  </si>
  <si>
    <t>Site Notice Boards</t>
  </si>
  <si>
    <t>Site office direction sign</t>
  </si>
  <si>
    <t>No smoking signs</t>
  </si>
  <si>
    <t>C100.09</t>
  </si>
  <si>
    <t>Safety Equipment</t>
  </si>
  <si>
    <t>Fire Extinguishers (9kg)</t>
  </si>
  <si>
    <t>VAT AT 15%</t>
  </si>
  <si>
    <t>(c) Transport, accommodation and allowance of Beneficiaries during training</t>
  </si>
  <si>
    <t>(d) Contractors handling cost and other charges in respect of (c) above</t>
  </si>
  <si>
    <t>(ii) Handling cost &amp; ptofit in respect sub-item DM030.12(a)(i)</t>
  </si>
  <si>
    <r>
      <t>(e)  Ablution units (minimum 5 m</t>
    </r>
    <r>
      <rPr>
        <sz val="10"/>
        <color rgb="FF000000"/>
        <rFont val="Calibri"/>
        <family val="2"/>
      </rPr>
      <t>²</t>
    </r>
    <r>
      <rPr>
        <sz val="10"/>
        <color rgb="FF000000"/>
        <rFont val="Arial"/>
        <family val="2"/>
      </rPr>
      <t xml:space="preserve"> floor area)</t>
    </r>
  </si>
  <si>
    <t xml:space="preserve"> No.</t>
  </si>
  <si>
    <t>(a) Chemically stabilised gravel excavated from the existing pavement (C4/C3)</t>
  </si>
  <si>
    <t>(a) Subbase layer (95% of modified AASHTO density) (G7/G6)</t>
  </si>
  <si>
    <t xml:space="preserve">(i) Pothole repair (&lt;0.5m2) </t>
  </si>
  <si>
    <t>(twise per month)</t>
  </si>
  <si>
    <t>M140.06</t>
  </si>
  <si>
    <t>Application of fog spray:</t>
  </si>
  <si>
    <t>L</t>
  </si>
  <si>
    <t>m³-km</t>
  </si>
  <si>
    <t>DM030.13</t>
  </si>
  <si>
    <t>B100.02</t>
  </si>
  <si>
    <t>Engineering Consultants</t>
  </si>
  <si>
    <t xml:space="preserve">Technical assistance by registered Civil </t>
  </si>
  <si>
    <r>
      <t xml:space="preserve">(b) Provision of portable toilets </t>
    </r>
    <r>
      <rPr>
        <b/>
        <sz val="10"/>
        <color rgb="FF000000"/>
        <rFont val="Arial"/>
        <family val="2"/>
      </rPr>
      <t>(per the regulation)</t>
    </r>
    <r>
      <rPr>
        <sz val="10"/>
        <color rgb="FF000000"/>
        <rFont val="Arial"/>
        <family val="2"/>
      </rPr>
      <t xml:space="preserve"> and drinking water as </t>
    </r>
  </si>
  <si>
    <t>Removal and excavating material from existing pavements by milling up to 30mm</t>
  </si>
  <si>
    <t>(a) Procurement of materials (grass cutters, chainsaws, etc)</t>
  </si>
  <si>
    <t>M630.01 LI</t>
  </si>
  <si>
    <t>Eradication of undesirable vegetation</t>
  </si>
  <si>
    <t>(b) Annual eradication</t>
  </si>
  <si>
    <t>Provision for Price Escallation</t>
  </si>
  <si>
    <r>
      <t xml:space="preserve">Provission for Departmental Learner Contractors (Kulani). </t>
    </r>
    <r>
      <rPr>
        <b/>
        <sz val="10"/>
        <rFont val="Arial"/>
        <family val="2"/>
      </rPr>
      <t>refer to part C6 of the specification</t>
    </r>
  </si>
  <si>
    <t>milling machine</t>
  </si>
  <si>
    <r>
      <t>(a) 60% Spray-grade emulsion (minimum 0,64L/m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</si>
  <si>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(b) 30% Spray-grade emulsion (minimum 0,64L/m2)</t>
  </si>
  <si>
    <t>(i) Sign only</t>
  </si>
  <si>
    <t>(ii) Post only</t>
  </si>
  <si>
    <t>(ii) EU standard guardrail (4.0m eff. length)</t>
  </si>
  <si>
    <r>
      <t>(i) Areas up to 50m</t>
    </r>
    <r>
      <rPr>
        <vertAlign val="superscript"/>
        <sz val="10"/>
        <color rgb="FF000000"/>
        <rFont val="Arial"/>
        <family val="2"/>
      </rPr>
      <t>2</t>
    </r>
  </si>
  <si>
    <r>
      <t>(ii) Areas greater than 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(paver)</t>
    </r>
  </si>
  <si>
    <r>
      <t>(ii) Areas greater than 50 m</t>
    </r>
    <r>
      <rPr>
        <vertAlign val="superscript"/>
        <sz val="10"/>
        <color rgb="FF000000"/>
        <rFont val="Arial"/>
        <family val="2"/>
      </rPr>
      <t>2</t>
    </r>
  </si>
  <si>
    <t>(i) Remuneration of graduate partcipants</t>
  </si>
  <si>
    <t xml:space="preserve">Establishment and transportation of </t>
  </si>
  <si>
    <t>Various road sections as descibed under C3.1.2.1: Description of site (twise per month)</t>
  </si>
  <si>
    <t>Various road sections as descibed under C3.1.2.1 : Description of site (twise per month)</t>
  </si>
  <si>
    <t>PPE for all beneficiaries at 2 pairs per year</t>
  </si>
  <si>
    <t>DM030.14</t>
  </si>
  <si>
    <t>M110.02</t>
  </si>
  <si>
    <t>M110.10</t>
  </si>
  <si>
    <t>CONTRACT NO:LDPWRI-ROADS/18001</t>
  </si>
  <si>
    <t>POLOKWANE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</si>
</sst>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* #,##0.00_);_(* \(#,##0.00\);_(* &quot;-&quot;??_);_(@_)"/>
    <numFmt numFmtId="165" formatCode="_ * #,##0.00_ ;_ * \-#,##0.00_ ;_ * &quot;-&quot;??_ ;_ @_ "/>
    <numFmt numFmtId="166" formatCode="00000.00"/>
    <numFmt numFmtId="167" formatCode="000000.00"/>
    <numFmt numFmtId="168" formatCode="_ * #,##0.0_ ;_ * \-#,##0.0_ ;_ * &quot;-&quot;??_ ;_ @_ "/>
    <numFmt numFmtId="169" formatCode="#,##0;[Red]#,##0"/>
    <numFmt numFmtId="170" formatCode="0.00;[Red]0.00"/>
    <numFmt numFmtId="171" formatCode="###\ ###\ ##0.00"/>
    <numFmt numFmtId="172" formatCode="0.0"/>
    <numFmt numFmtId="173" formatCode="_ &quot;R&quot;\ * #,##0.00_ ;_ &quot;R&quot;\ * \-#,##0.00_ ;_ &quot;R&quot;\ * &quot;-&quot;??_ ;_ @_ "/>
    <numFmt numFmtId="174" formatCode="#,##0_ ;\-#,##0\ "/>
    <numFmt numFmtId="175" formatCode="0.0%"/>
    <numFmt numFmtId="176" formatCode="[$R-431]#,##0.00"/>
  </numFmts>
  <fonts count="29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abic Typesetting"/>
      <family val="4"/>
    </font>
    <font>
      <vertAlign val="superscript"/>
      <sz val="10"/>
      <color rgb="FF000000"/>
      <name val="Arial"/>
      <family val="2"/>
    </font>
    <font>
      <sz val="10"/>
      <color rgb="FFFF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7"/>
      <color rgb="FF000000"/>
      <name val="Arial"/>
      <family val="2"/>
    </font>
    <font>
      <sz val="7"/>
      <name val="Arial"/>
      <family val="2"/>
    </font>
    <font>
      <sz val="7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3" fontId="7" fillId="0" borderId="43" applyProtection="0"/>
    <xf numFmtId="0" fontId="1" fillId="0" borderId="0" applyAlignment="0"/>
    <xf numFmtId="9" fontId="9" fillId="0" borderId="0" applyFont="0" applyFill="0" applyBorder="0" applyAlignment="0" applyProtection="0"/>
  </cellStyleXfs>
  <cellXfs count="617">
    <xf numFmtId="0" fontId="0" fillId="0" borderId="0" xfId="0"/>
    <xf numFmtId="0" fontId="3" fillId="0" borderId="15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center" vertical="top"/>
    </xf>
    <xf numFmtId="0" fontId="6" fillId="0" borderId="0" xfId="0" applyNumberFormat="1" applyFont="1" applyBorder="1" applyAlignment="1" applyProtection="1">
      <alignment horizontal="right" vertical="center"/>
    </xf>
    <xf numFmtId="171" fontId="5" fillId="0" borderId="0" xfId="2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right" vertical="top"/>
    </xf>
    <xf numFmtId="0" fontId="5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vertical="top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6" fillId="0" borderId="44" xfId="0" applyNumberFormat="1" applyFont="1" applyBorder="1" applyAlignment="1" applyProtection="1">
      <alignment horizontal="left" vertical="center"/>
    </xf>
    <xf numFmtId="0" fontId="6" fillId="0" borderId="45" xfId="0" applyNumberFormat="1" applyFont="1" applyBorder="1" applyAlignment="1" applyProtection="1">
      <alignment horizontal="right" vertical="top"/>
    </xf>
    <xf numFmtId="0" fontId="6" fillId="0" borderId="45" xfId="0" applyNumberFormat="1" applyFont="1" applyBorder="1" applyAlignment="1" applyProtection="1">
      <alignment horizontal="center" vertical="top"/>
    </xf>
    <xf numFmtId="0" fontId="5" fillId="0" borderId="45" xfId="0" applyNumberFormat="1" applyFont="1" applyBorder="1" applyAlignment="1" applyProtection="1">
      <alignment vertical="top"/>
    </xf>
    <xf numFmtId="0" fontId="6" fillId="0" borderId="45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left" vertical="top"/>
    </xf>
    <xf numFmtId="0" fontId="6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horizontal="centerContinuous" vertical="top"/>
    </xf>
    <xf numFmtId="0" fontId="6" fillId="0" borderId="0" xfId="0" applyNumberFormat="1" applyFont="1" applyBorder="1" applyAlignment="1" applyProtection="1">
      <alignment horizontal="centerContinuous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49" xfId="0" applyNumberFormat="1" applyFont="1" applyBorder="1" applyAlignment="1" applyProtection="1">
      <alignment horizontal="left" vertical="center"/>
    </xf>
    <xf numFmtId="0" fontId="6" fillId="0" borderId="50" xfId="0" applyNumberFormat="1" applyFont="1" applyBorder="1" applyAlignment="1" applyProtection="1">
      <alignment horizontal="right" vertical="top"/>
    </xf>
    <xf numFmtId="0" fontId="6" fillId="0" borderId="50" xfId="0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vertical="top"/>
    </xf>
    <xf numFmtId="0" fontId="6" fillId="0" borderId="5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top"/>
    </xf>
    <xf numFmtId="0" fontId="5" fillId="0" borderId="47" xfId="0" applyNumberFormat="1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top"/>
    </xf>
    <xf numFmtId="0" fontId="5" fillId="0" borderId="0" xfId="2" applyNumberFormat="1" applyFont="1" applyBorder="1" applyAlignment="1" applyProtection="1">
      <alignment horizontal="center" vertical="center"/>
    </xf>
    <xf numFmtId="0" fontId="6" fillId="0" borderId="47" xfId="1" applyNumberFormat="1" applyFont="1" applyBorder="1" applyAlignment="1" applyProtection="1">
      <alignment horizontal="left" vertical="top"/>
    </xf>
    <xf numFmtId="0" fontId="6" fillId="0" borderId="0" xfId="1" applyNumberFormat="1" applyFont="1" applyBorder="1" applyAlignment="1" applyProtection="1">
      <alignment horizontal="left" vertical="top"/>
    </xf>
    <xf numFmtId="0" fontId="5" fillId="0" borderId="49" xfId="0" applyNumberFormat="1" applyFont="1" applyBorder="1" applyAlignment="1" applyProtection="1">
      <alignment horizontal="left" vertical="center"/>
    </xf>
    <xf numFmtId="0" fontId="6" fillId="0" borderId="50" xfId="1" applyNumberFormat="1" applyFont="1" applyBorder="1" applyAlignment="1" applyProtection="1">
      <alignment horizontal="right" vertical="top"/>
    </xf>
    <xf numFmtId="0" fontId="6" fillId="0" borderId="50" xfId="1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horizontal="center" vertical="center"/>
    </xf>
    <xf numFmtId="0" fontId="5" fillId="0" borderId="50" xfId="2" applyNumberFormat="1" applyFont="1" applyBorder="1" applyAlignment="1" applyProtection="1">
      <alignment horizontal="center" vertical="center"/>
    </xf>
    <xf numFmtId="0" fontId="5" fillId="0" borderId="52" xfId="0" applyNumberFormat="1" applyFont="1" applyBorder="1" applyAlignment="1" applyProtection="1">
      <alignment horizontal="center" vertical="center"/>
    </xf>
    <xf numFmtId="0" fontId="6" fillId="0" borderId="53" xfId="0" applyNumberFormat="1" applyFont="1" applyBorder="1" applyAlignment="1" applyProtection="1">
      <alignment horizontal="center" vertical="center"/>
    </xf>
    <xf numFmtId="0" fontId="5" fillId="0" borderId="54" xfId="0" applyNumberFormat="1" applyFont="1" applyBorder="1" applyAlignment="1" applyProtection="1">
      <alignment horizontal="center" vertical="center"/>
    </xf>
    <xf numFmtId="171" fontId="5" fillId="0" borderId="53" xfId="2" applyNumberFormat="1" applyFont="1" applyBorder="1" applyAlignment="1" applyProtection="1">
      <alignment horizontal="right" vertical="center"/>
    </xf>
    <xf numFmtId="171" fontId="5" fillId="0" borderId="54" xfId="2" applyNumberFormat="1" applyFont="1" applyBorder="1" applyAlignment="1" applyProtection="1">
      <alignment horizontal="right" vertical="center"/>
    </xf>
    <xf numFmtId="0" fontId="10" fillId="0" borderId="6" xfId="0" applyFont="1" applyFill="1" applyBorder="1" applyAlignment="1">
      <alignment wrapText="1"/>
    </xf>
    <xf numFmtId="0" fontId="13" fillId="0" borderId="0" xfId="0" applyFont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top" wrapText="1"/>
    </xf>
    <xf numFmtId="0" fontId="15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vertical="center" wrapText="1"/>
    </xf>
    <xf numFmtId="165" fontId="14" fillId="0" borderId="3" xfId="0" applyNumberFormat="1" applyFont="1" applyBorder="1" applyAlignment="1">
      <alignment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9" fontId="17" fillId="0" borderId="3" xfId="4" applyFont="1" applyBorder="1" applyAlignment="1">
      <alignment horizontal="right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right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5" xfId="0" applyFont="1" applyBorder="1" applyAlignment="1">
      <alignment vertical="center" wrapText="1"/>
    </xf>
    <xf numFmtId="165" fontId="17" fillId="0" borderId="3" xfId="0" applyNumberFormat="1" applyFont="1" applyBorder="1" applyAlignment="1">
      <alignment vertical="center" wrapText="1"/>
    </xf>
    <xf numFmtId="0" fontId="17" fillId="0" borderId="15" xfId="0" applyFont="1" applyBorder="1" applyAlignment="1">
      <alignment wrapText="1"/>
    </xf>
    <xf numFmtId="0" fontId="17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0" fontId="13" fillId="0" borderId="15" xfId="0" applyFont="1" applyBorder="1" applyAlignment="1">
      <alignment wrapText="1"/>
    </xf>
    <xf numFmtId="0" fontId="13" fillId="0" borderId="16" xfId="0" applyFont="1" applyBorder="1" applyAlignment="1">
      <alignment vertical="center" wrapText="1"/>
    </xf>
    <xf numFmtId="165" fontId="17" fillId="0" borderId="17" xfId="0" applyNumberFormat="1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165" fontId="17" fillId="0" borderId="3" xfId="0" applyNumberFormat="1" applyFont="1" applyBorder="1" applyAlignment="1">
      <alignment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7" fillId="0" borderId="3" xfId="0" applyNumberFormat="1" applyFont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center" wrapText="1"/>
    </xf>
    <xf numFmtId="0" fontId="4" fillId="0" borderId="0" xfId="0" applyFont="1"/>
    <xf numFmtId="0" fontId="13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wrapText="1"/>
    </xf>
    <xf numFmtId="0" fontId="14" fillId="0" borderId="3" xfId="0" applyFont="1" applyBorder="1" applyAlignment="1">
      <alignment horizontal="center" wrapText="1"/>
    </xf>
    <xf numFmtId="0" fontId="17" fillId="0" borderId="15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4" fillId="0" borderId="0" xfId="0" applyFont="1" applyAlignment="1"/>
    <xf numFmtId="0" fontId="17" fillId="0" borderId="17" xfId="0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center" wrapText="1"/>
    </xf>
    <xf numFmtId="0" fontId="14" fillId="0" borderId="0" xfId="0" applyFont="1" applyBorder="1" applyAlignment="1"/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3" xfId="0" applyFont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17" fillId="0" borderId="48" xfId="0" applyFont="1" applyBorder="1" applyAlignment="1" applyProtection="1">
      <alignment wrapText="1"/>
      <protection locked="0"/>
    </xf>
    <xf numFmtId="0" fontId="17" fillId="0" borderId="5" xfId="0" applyFont="1" applyBorder="1" applyAlignment="1" applyProtection="1">
      <alignment wrapText="1"/>
      <protection locked="0"/>
    </xf>
    <xf numFmtId="0" fontId="17" fillId="0" borderId="0" xfId="0" applyFont="1" applyAlignment="1"/>
    <xf numFmtId="0" fontId="17" fillId="0" borderId="29" xfId="0" applyFont="1" applyBorder="1" applyAlignment="1">
      <alignment horizontal="left" wrapText="1"/>
    </xf>
    <xf numFmtId="0" fontId="17" fillId="0" borderId="0" xfId="0" applyFont="1" applyBorder="1" applyAlignment="1"/>
    <xf numFmtId="0" fontId="13" fillId="0" borderId="15" xfId="0" applyFont="1" applyBorder="1" applyAlignment="1">
      <alignment horizontal="left" wrapText="1"/>
    </xf>
    <xf numFmtId="2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165" fontId="17" fillId="0" borderId="39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right" wrapText="1"/>
    </xf>
    <xf numFmtId="165" fontId="17" fillId="0" borderId="38" xfId="0" applyNumberFormat="1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wrapText="1"/>
    </xf>
    <xf numFmtId="0" fontId="14" fillId="0" borderId="21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center" vertical="top" wrapText="1"/>
    </xf>
    <xf numFmtId="165" fontId="17" fillId="0" borderId="17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top" wrapText="1"/>
    </xf>
    <xf numFmtId="165" fontId="17" fillId="0" borderId="17" xfId="0" applyNumberFormat="1" applyFont="1" applyBorder="1" applyAlignment="1">
      <alignment horizontal="center" vertical="top" wrapText="1"/>
    </xf>
    <xf numFmtId="0" fontId="7" fillId="0" borderId="58" xfId="0" applyFont="1" applyBorder="1" applyAlignment="1" applyProtection="1">
      <alignment horizontal="center"/>
      <protection locked="0"/>
    </xf>
    <xf numFmtId="165" fontId="17" fillId="0" borderId="3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left" wrapText="1"/>
    </xf>
    <xf numFmtId="0" fontId="13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9" fontId="17" fillId="0" borderId="3" xfId="4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left" vertical="center" wrapText="1"/>
    </xf>
    <xf numFmtId="165" fontId="13" fillId="0" borderId="20" xfId="0" applyNumberFormat="1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 wrapText="1"/>
    </xf>
    <xf numFmtId="1" fontId="17" fillId="0" borderId="17" xfId="0" applyNumberFormat="1" applyFont="1" applyBorder="1" applyAlignment="1">
      <alignment horizontal="left" vertical="center" wrapText="1"/>
    </xf>
    <xf numFmtId="165" fontId="17" fillId="0" borderId="26" xfId="0" applyNumberFormat="1" applyFont="1" applyBorder="1" applyAlignment="1">
      <alignment horizontal="left" vertical="center" wrapText="1"/>
    </xf>
    <xf numFmtId="165" fontId="17" fillId="0" borderId="17" xfId="0" applyNumberFormat="1" applyFont="1" applyBorder="1" applyAlignment="1">
      <alignment horizontal="left" vertical="center" wrapText="1"/>
    </xf>
    <xf numFmtId="165" fontId="13" fillId="0" borderId="17" xfId="0" applyNumberFormat="1" applyFont="1" applyBorder="1" applyAlignment="1">
      <alignment horizontal="left" vertical="center" wrapText="1"/>
    </xf>
    <xf numFmtId="1" fontId="17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0" borderId="25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NumberFormat="1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top" wrapText="1"/>
    </xf>
    <xf numFmtId="4" fontId="13" fillId="0" borderId="8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center" wrapText="1"/>
    </xf>
    <xf numFmtId="0" fontId="14" fillId="0" borderId="24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5" fillId="0" borderId="0" xfId="0" applyFont="1" applyBorder="1" applyAlignment="1"/>
    <xf numFmtId="0" fontId="15" fillId="0" borderId="0" xfId="0" applyFont="1" applyAlignment="1"/>
    <xf numFmtId="0" fontId="13" fillId="0" borderId="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wrapText="1"/>
    </xf>
    <xf numFmtId="1" fontId="17" fillId="0" borderId="3" xfId="0" applyNumberFormat="1" applyFont="1" applyBorder="1" applyAlignment="1">
      <alignment horizontal="center" wrapText="1"/>
    </xf>
    <xf numFmtId="167" fontId="17" fillId="0" borderId="3" xfId="0" applyNumberFormat="1" applyFont="1" applyBorder="1" applyAlignment="1">
      <alignment horizontal="center" wrapText="1"/>
    </xf>
    <xf numFmtId="10" fontId="17" fillId="0" borderId="3" xfId="0" applyNumberFormat="1" applyFont="1" applyBorder="1" applyAlignment="1">
      <alignment horizontal="center" wrapText="1"/>
    </xf>
    <xf numFmtId="166" fontId="17" fillId="0" borderId="3" xfId="0" applyNumberFormat="1" applyFont="1" applyBorder="1" applyAlignment="1">
      <alignment horizontal="center" wrapText="1"/>
    </xf>
    <xf numFmtId="165" fontId="18" fillId="0" borderId="3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6" xfId="0" applyNumberFormat="1" applyFont="1" applyBorder="1" applyAlignment="1">
      <alignment horizontal="center" vertical="center" wrapText="1"/>
    </xf>
    <xf numFmtId="165" fontId="17" fillId="0" borderId="27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165" fontId="13" fillId="0" borderId="17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164" fontId="4" fillId="0" borderId="0" xfId="1" applyFont="1"/>
    <xf numFmtId="165" fontId="17" fillId="0" borderId="0" xfId="0" applyNumberFormat="1" applyFont="1" applyBorder="1" applyAlignment="1">
      <alignment horizontal="center" vertical="center" wrapText="1"/>
    </xf>
    <xf numFmtId="165" fontId="17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17" fillId="0" borderId="3" xfId="0" applyNumberFormat="1" applyFont="1" applyBorder="1" applyAlignment="1">
      <alignment horizontal="right" vertical="top" wrapText="1"/>
    </xf>
    <xf numFmtId="0" fontId="17" fillId="0" borderId="6" xfId="0" applyFont="1" applyBorder="1" applyAlignment="1">
      <alignment horizontal="left" vertical="top" wrapText="1"/>
    </xf>
    <xf numFmtId="1" fontId="17" fillId="0" borderId="0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2" fontId="7" fillId="0" borderId="42" xfId="0" applyNumberFormat="1" applyFont="1" applyFill="1" applyBorder="1" applyAlignment="1" applyProtection="1">
      <alignment horizontal="center"/>
      <protection locked="0"/>
    </xf>
    <xf numFmtId="0" fontId="13" fillId="0" borderId="3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165" fontId="13" fillId="0" borderId="35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wrapText="1"/>
    </xf>
    <xf numFmtId="0" fontId="17" fillId="0" borderId="40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3" fontId="17" fillId="0" borderId="17" xfId="0" applyNumberFormat="1" applyFont="1" applyBorder="1" applyAlignment="1">
      <alignment horizontal="center" vertical="top" wrapText="1"/>
    </xf>
    <xf numFmtId="10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3" fillId="0" borderId="36" xfId="0" applyFont="1" applyBorder="1" applyAlignment="1">
      <alignment horizontal="right" vertical="center" wrapText="1"/>
    </xf>
    <xf numFmtId="165" fontId="13" fillId="0" borderId="37" xfId="0" applyNumberFormat="1" applyFont="1" applyBorder="1" applyAlignment="1">
      <alignment horizontal="center" vertical="center" wrapText="1"/>
    </xf>
    <xf numFmtId="2" fontId="17" fillId="0" borderId="0" xfId="0" applyNumberFormat="1" applyFont="1"/>
    <xf numFmtId="164" fontId="17" fillId="0" borderId="0" xfId="0" applyNumberFormat="1" applyFont="1"/>
    <xf numFmtId="1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" fontId="20" fillId="0" borderId="17" xfId="0" applyNumberFormat="1" applyFont="1" applyBorder="1" applyAlignment="1">
      <alignment horizontal="center" vertical="center" wrapText="1"/>
    </xf>
    <xf numFmtId="0" fontId="7" fillId="0" borderId="48" xfId="0" applyFont="1" applyBorder="1" applyAlignment="1" applyProtection="1">
      <alignment horizontal="center"/>
      <protection locked="0"/>
    </xf>
    <xf numFmtId="4" fontId="7" fillId="0" borderId="48" xfId="0" applyNumberFormat="1" applyFont="1" applyBorder="1" applyAlignment="1" applyProtection="1">
      <alignment horizontal="right"/>
      <protection locked="0"/>
    </xf>
    <xf numFmtId="0" fontId="17" fillId="0" borderId="2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10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vertical="top" wrapText="1"/>
    </xf>
    <xf numFmtId="4" fontId="17" fillId="0" borderId="17" xfId="0" applyNumberFormat="1" applyFont="1" applyFill="1" applyBorder="1" applyAlignment="1">
      <alignment vertical="top" wrapText="1"/>
    </xf>
    <xf numFmtId="0" fontId="17" fillId="0" borderId="15" xfId="0" applyFont="1" applyFill="1" applyBorder="1" applyAlignment="1">
      <alignment vertical="top" wrapText="1"/>
    </xf>
    <xf numFmtId="9" fontId="17" fillId="0" borderId="3" xfId="4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top" wrapText="1"/>
    </xf>
    <xf numFmtId="0" fontId="13" fillId="0" borderId="30" xfId="0" applyFont="1" applyBorder="1" applyAlignment="1">
      <alignment horizontal="center" vertical="center" wrapText="1"/>
    </xf>
    <xf numFmtId="165" fontId="17" fillId="0" borderId="21" xfId="0" applyNumberFormat="1" applyFont="1" applyBorder="1" applyAlignment="1">
      <alignment horizontal="center" vertical="center" wrapText="1"/>
    </xf>
    <xf numFmtId="0" fontId="17" fillId="0" borderId="17" xfId="0" applyNumberFormat="1" applyFont="1" applyBorder="1" applyAlignment="1">
      <alignment horizontal="center" vertical="top" wrapText="1"/>
    </xf>
    <xf numFmtId="0" fontId="17" fillId="0" borderId="26" xfId="0" applyFont="1" applyBorder="1" applyAlignment="1"/>
    <xf numFmtId="0" fontId="17" fillId="0" borderId="0" xfId="0" applyFont="1" applyBorder="1"/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wrapText="1"/>
    </xf>
    <xf numFmtId="0" fontId="17" fillId="0" borderId="21" xfId="0" applyFont="1" applyBorder="1" applyAlignment="1">
      <alignment horizontal="center" wrapText="1"/>
    </xf>
    <xf numFmtId="169" fontId="17" fillId="0" borderId="3" xfId="0" applyNumberFormat="1" applyFont="1" applyBorder="1" applyAlignment="1">
      <alignment horizontal="center" vertical="center" wrapText="1"/>
    </xf>
    <xf numFmtId="168" fontId="13" fillId="0" borderId="8" xfId="0" applyNumberFormat="1" applyFont="1" applyBorder="1" applyAlignment="1">
      <alignment horizontal="center" vertical="center" wrapText="1"/>
    </xf>
    <xf numFmtId="0" fontId="13" fillId="0" borderId="72" xfId="0" applyFont="1" applyBorder="1" applyAlignment="1">
      <alignment horizontal="left" wrapText="1"/>
    </xf>
    <xf numFmtId="0" fontId="17" fillId="0" borderId="2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7" fillId="0" borderId="3" xfId="0" applyFont="1" applyBorder="1" applyAlignment="1"/>
    <xf numFmtId="0" fontId="17" fillId="0" borderId="3" xfId="0" applyFont="1" applyBorder="1" applyAlignment="1">
      <alignment horizontal="center"/>
    </xf>
    <xf numFmtId="0" fontId="13" fillId="0" borderId="72" xfId="0" applyFont="1" applyBorder="1" applyAlignment="1">
      <alignment horizontal="left" vertical="center" wrapText="1"/>
    </xf>
    <xf numFmtId="165" fontId="17" fillId="0" borderId="0" xfId="0" applyNumberFormat="1" applyFont="1" applyBorder="1" applyAlignment="1">
      <alignment vertical="center" wrapText="1"/>
    </xf>
    <xf numFmtId="170" fontId="17" fillId="0" borderId="3" xfId="0" applyNumberFormat="1" applyFont="1" applyBorder="1" applyAlignment="1">
      <alignment horizontal="center" vertical="center" wrapText="1"/>
    </xf>
    <xf numFmtId="169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right" vertical="top" wrapText="1"/>
    </xf>
    <xf numFmtId="9" fontId="17" fillId="0" borderId="17" xfId="4" applyFont="1" applyBorder="1" applyAlignment="1">
      <alignment horizontal="right" vertical="top" wrapText="1"/>
    </xf>
    <xf numFmtId="165" fontId="17" fillId="0" borderId="17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170" fontId="17" fillId="0" borderId="3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vertical="top" wrapText="1"/>
    </xf>
    <xf numFmtId="169" fontId="17" fillId="0" borderId="3" xfId="0" applyNumberFormat="1" applyFont="1" applyBorder="1" applyAlignment="1">
      <alignment horizontal="center" vertical="top" wrapText="1"/>
    </xf>
    <xf numFmtId="0" fontId="13" fillId="0" borderId="0" xfId="0" applyFont="1" applyFill="1" applyBorder="1"/>
    <xf numFmtId="0" fontId="21" fillId="0" borderId="0" xfId="0" applyFont="1" applyFill="1" applyBorder="1"/>
    <xf numFmtId="0" fontId="10" fillId="0" borderId="0" xfId="0" applyFont="1" applyFill="1" applyBorder="1" applyProtection="1">
      <protection locked="0"/>
    </xf>
    <xf numFmtId="0" fontId="14" fillId="0" borderId="0" xfId="0" applyFont="1" applyFill="1" applyBorder="1"/>
    <xf numFmtId="0" fontId="10" fillId="0" borderId="42" xfId="0" applyFont="1" applyFill="1" applyBorder="1" applyProtection="1">
      <protection locked="0"/>
    </xf>
    <xf numFmtId="0" fontId="7" fillId="0" borderId="48" xfId="0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alignment horizontal="center"/>
      <protection locked="0"/>
    </xf>
    <xf numFmtId="0" fontId="10" fillId="0" borderId="48" xfId="0" applyFont="1" applyFill="1" applyBorder="1" applyAlignment="1" applyProtection="1">
      <alignment horizontal="left"/>
      <protection locked="0"/>
    </xf>
    <xf numFmtId="0" fontId="10" fillId="0" borderId="58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42" xfId="0" applyFont="1" applyFill="1" applyBorder="1" applyProtection="1">
      <protection locked="0"/>
    </xf>
    <xf numFmtId="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Protection="1">
      <protection locked="0"/>
    </xf>
    <xf numFmtId="0" fontId="7" fillId="0" borderId="48" xfId="0" applyFont="1" applyFill="1" applyBorder="1" applyProtection="1">
      <protection locked="0"/>
    </xf>
    <xf numFmtId="0" fontId="7" fillId="0" borderId="58" xfId="0" applyFont="1" applyFill="1" applyBorder="1" applyProtection="1">
      <protection locked="0"/>
    </xf>
    <xf numFmtId="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protection locked="0"/>
    </xf>
    <xf numFmtId="0" fontId="7" fillId="0" borderId="48" xfId="0" applyFont="1" applyFill="1" applyBorder="1" applyAlignment="1" applyProtection="1">
      <protection locked="0"/>
    </xf>
    <xf numFmtId="0" fontId="7" fillId="0" borderId="42" xfId="0" applyFont="1" applyFill="1" applyBorder="1" applyAlignment="1" applyProtection="1">
      <protection locked="0"/>
    </xf>
    <xf numFmtId="0" fontId="10" fillId="0" borderId="48" xfId="0" applyFont="1" applyFill="1" applyBorder="1" applyProtection="1">
      <protection locked="0"/>
    </xf>
    <xf numFmtId="0" fontId="7" fillId="0" borderId="42" xfId="0" applyFont="1" applyFill="1" applyBorder="1" applyAlignment="1">
      <alignment horizontal="left" vertical="top" wrapText="1"/>
    </xf>
    <xf numFmtId="4" fontId="7" fillId="0" borderId="4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17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10" fillId="0" borderId="73" xfId="0" applyFont="1" applyFill="1" applyBorder="1" applyProtection="1">
      <protection locked="0"/>
    </xf>
    <xf numFmtId="0" fontId="7" fillId="0" borderId="63" xfId="0" applyFont="1" applyFill="1" applyBorder="1" applyProtection="1">
      <protection locked="0"/>
    </xf>
    <xf numFmtId="0" fontId="7" fillId="0" borderId="62" xfId="0" applyFont="1" applyFill="1" applyBorder="1" applyProtection="1">
      <protection locked="0"/>
    </xf>
    <xf numFmtId="0" fontId="17" fillId="0" borderId="48" xfId="0" applyFont="1" applyFill="1" applyBorder="1" applyAlignment="1">
      <alignment horizontal="center" wrapText="1"/>
    </xf>
    <xf numFmtId="164" fontId="17" fillId="0" borderId="48" xfId="1" applyFont="1" applyFill="1" applyBorder="1"/>
    <xf numFmtId="4" fontId="7" fillId="0" borderId="48" xfId="0" applyNumberFormat="1" applyFont="1" applyFill="1" applyBorder="1" applyAlignment="1" applyProtection="1">
      <alignment horizontal="right"/>
      <protection locked="0"/>
    </xf>
    <xf numFmtId="2" fontId="10" fillId="0" borderId="48" xfId="0" applyNumberFormat="1" applyFont="1" applyFill="1" applyBorder="1" applyProtection="1">
      <protection locked="0"/>
    </xf>
    <xf numFmtId="0" fontId="7" fillId="0" borderId="0" xfId="0" applyFont="1" applyFill="1" applyBorder="1" applyAlignment="1">
      <alignment vertical="top" wrapText="1"/>
    </xf>
    <xf numFmtId="0" fontId="7" fillId="0" borderId="42" xfId="0" applyFont="1" applyFill="1" applyBorder="1" applyAlignment="1">
      <alignment vertical="top" wrapText="1"/>
    </xf>
    <xf numFmtId="17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164" fontId="17" fillId="0" borderId="0" xfId="1" applyFont="1" applyFill="1" applyBorder="1"/>
    <xf numFmtId="164" fontId="22" fillId="0" borderId="0" xfId="1" applyFont="1" applyFill="1" applyBorder="1"/>
    <xf numFmtId="0" fontId="17" fillId="0" borderId="0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left"/>
    </xf>
    <xf numFmtId="0" fontId="13" fillId="0" borderId="58" xfId="0" applyFont="1" applyFill="1" applyBorder="1" applyAlignment="1">
      <alignment horizontal="left"/>
    </xf>
    <xf numFmtId="164" fontId="17" fillId="0" borderId="58" xfId="1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wrapText="1"/>
    </xf>
    <xf numFmtId="2" fontId="17" fillId="0" borderId="48" xfId="1" applyNumberFormat="1" applyFont="1" applyFill="1" applyBorder="1"/>
    <xf numFmtId="164" fontId="17" fillId="0" borderId="48" xfId="1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left"/>
      <protection locked="0"/>
    </xf>
    <xf numFmtId="0" fontId="17" fillId="0" borderId="58" xfId="0" applyFont="1" applyFill="1" applyBorder="1" applyAlignment="1">
      <alignment horizontal="left"/>
    </xf>
    <xf numFmtId="0" fontId="17" fillId="0" borderId="48" xfId="0" applyFont="1" applyFill="1" applyBorder="1" applyAlignment="1" applyProtection="1">
      <alignment horizontal="center"/>
      <protection locked="0"/>
    </xf>
    <xf numFmtId="174" fontId="7" fillId="0" borderId="48" xfId="1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vertical="top"/>
    </xf>
    <xf numFmtId="0" fontId="7" fillId="0" borderId="58" xfId="0" applyFont="1" applyFill="1" applyBorder="1" applyAlignment="1">
      <alignment wrapText="1"/>
    </xf>
    <xf numFmtId="0" fontId="17" fillId="0" borderId="0" xfId="0" applyFont="1" applyFill="1" applyBorder="1" applyAlignment="1"/>
    <xf numFmtId="2" fontId="17" fillId="0" borderId="0" xfId="1" applyNumberFormat="1" applyFont="1" applyFill="1" applyBorder="1"/>
    <xf numFmtId="0" fontId="13" fillId="0" borderId="68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2" fontId="13" fillId="0" borderId="66" xfId="1" applyNumberFormat="1" applyFont="1" applyFill="1" applyBorder="1" applyAlignment="1">
      <alignment horizontal="center" vertical="center" wrapText="1"/>
    </xf>
    <xf numFmtId="164" fontId="13" fillId="0" borderId="69" xfId="1" applyFont="1" applyFill="1" applyBorder="1" applyAlignment="1">
      <alignment horizontal="center" vertical="center" wrapText="1"/>
    </xf>
    <xf numFmtId="2" fontId="17" fillId="0" borderId="58" xfId="1" applyNumberFormat="1" applyFont="1" applyFill="1" applyBorder="1"/>
    <xf numFmtId="0" fontId="13" fillId="0" borderId="42" xfId="0" applyFont="1" applyFill="1" applyBorder="1"/>
    <xf numFmtId="0" fontId="17" fillId="0" borderId="42" xfId="0" applyFont="1" applyFill="1" applyBorder="1"/>
    <xf numFmtId="0" fontId="17" fillId="0" borderId="48" xfId="0" applyFont="1" applyFill="1" applyBorder="1" applyAlignment="1">
      <alignment horizontal="center"/>
    </xf>
    <xf numFmtId="0" fontId="17" fillId="0" borderId="42" xfId="0" applyFont="1" applyFill="1" applyBorder="1" applyAlignment="1"/>
    <xf numFmtId="165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10" fontId="20" fillId="0" borderId="3" xfId="0" applyNumberFormat="1" applyFont="1" applyBorder="1" applyAlignment="1">
      <alignment horizontal="right" vertical="center" wrapText="1"/>
    </xf>
    <xf numFmtId="165" fontId="20" fillId="0" borderId="3" xfId="0" applyNumberFormat="1" applyFont="1" applyBorder="1" applyAlignment="1">
      <alignment horizontal="left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20" fillId="0" borderId="15" xfId="0" applyFont="1" applyBorder="1" applyAlignment="1">
      <alignment horizontal="left" wrapText="1"/>
    </xf>
    <xf numFmtId="0" fontId="20" fillId="0" borderId="28" xfId="0" applyFont="1" applyBorder="1" applyAlignment="1">
      <alignment horizontal="left" wrapText="1"/>
    </xf>
    <xf numFmtId="0" fontId="10" fillId="0" borderId="26" xfId="0" applyFont="1" applyFill="1" applyBorder="1" applyAlignment="1" applyProtection="1">
      <alignment horizontal="center"/>
      <protection locked="0"/>
    </xf>
    <xf numFmtId="3" fontId="10" fillId="0" borderId="26" xfId="0" applyNumberFormat="1" applyFont="1" applyFill="1" applyBorder="1" applyAlignment="1" applyProtection="1">
      <alignment horizontal="center"/>
      <protection locked="0"/>
    </xf>
    <xf numFmtId="4" fontId="7" fillId="0" borderId="26" xfId="0" applyNumberFormat="1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protection locked="0"/>
    </xf>
    <xf numFmtId="175" fontId="7" fillId="0" borderId="48" xfId="4" applyNumberFormat="1" applyFont="1" applyFill="1" applyBorder="1" applyAlignment="1" applyProtection="1">
      <protection locked="0"/>
    </xf>
    <xf numFmtId="0" fontId="17" fillId="0" borderId="58" xfId="0" applyFont="1" applyFill="1" applyBorder="1" applyAlignment="1">
      <alignment horizontal="center" wrapText="1"/>
    </xf>
    <xf numFmtId="0" fontId="17" fillId="0" borderId="48" xfId="0" applyFont="1" applyFill="1" applyBorder="1"/>
    <xf numFmtId="0" fontId="13" fillId="0" borderId="75" xfId="0" applyFont="1" applyBorder="1" applyAlignment="1">
      <alignment horizontal="left" wrapText="1"/>
    </xf>
    <xf numFmtId="0" fontId="13" fillId="0" borderId="75" xfId="0" applyFont="1" applyFill="1" applyBorder="1" applyAlignment="1">
      <alignment horizontal="left" wrapText="1"/>
    </xf>
    <xf numFmtId="0" fontId="13" fillId="0" borderId="72" xfId="0" applyFont="1" applyBorder="1" applyAlignment="1">
      <alignment vertical="center" wrapText="1"/>
    </xf>
    <xf numFmtId="0" fontId="13" fillId="0" borderId="75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left" vertical="center" wrapText="1"/>
    </xf>
    <xf numFmtId="0" fontId="13" fillId="0" borderId="78" xfId="0" applyFont="1" applyBorder="1" applyAlignment="1">
      <alignment horizontal="left" vertical="center" wrapText="1"/>
    </xf>
    <xf numFmtId="0" fontId="13" fillId="0" borderId="76" xfId="0" applyFont="1" applyBorder="1" applyAlignment="1">
      <alignment horizontal="left" vertical="center" wrapText="1"/>
    </xf>
    <xf numFmtId="0" fontId="13" fillId="0" borderId="76" xfId="0" applyFont="1" applyBorder="1" applyAlignment="1">
      <alignment vertical="center" wrapText="1"/>
    </xf>
    <xf numFmtId="0" fontId="13" fillId="0" borderId="72" xfId="0" applyFont="1" applyBorder="1" applyAlignment="1">
      <alignment horizontal="left" vertical="top" wrapText="1"/>
    </xf>
    <xf numFmtId="0" fontId="13" fillId="0" borderId="75" xfId="0" applyFont="1" applyBorder="1" applyAlignment="1">
      <alignment horizontal="left" vertical="top" wrapText="1"/>
    </xf>
    <xf numFmtId="0" fontId="13" fillId="0" borderId="72" xfId="0" applyFont="1" applyFill="1" applyBorder="1" applyAlignment="1">
      <alignment vertical="center" wrapText="1"/>
    </xf>
    <xf numFmtId="0" fontId="13" fillId="0" borderId="75" xfId="0" applyFont="1" applyFill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top" wrapText="1"/>
    </xf>
    <xf numFmtId="9" fontId="17" fillId="0" borderId="3" xfId="4" applyFont="1" applyBorder="1" applyAlignment="1">
      <alignment horizontal="right" vertical="top" wrapText="1"/>
    </xf>
    <xf numFmtId="0" fontId="17" fillId="0" borderId="46" xfId="0" applyFont="1" applyBorder="1"/>
    <xf numFmtId="4" fontId="17" fillId="0" borderId="0" xfId="0" applyNumberFormat="1" applyFont="1"/>
    <xf numFmtId="0" fontId="10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top"/>
    </xf>
    <xf numFmtId="0" fontId="10" fillId="0" borderId="0" xfId="3" applyFont="1" applyBorder="1" applyAlignment="1" applyProtection="1">
      <alignment vertical="center"/>
    </xf>
    <xf numFmtId="0" fontId="7" fillId="0" borderId="61" xfId="0" applyFont="1" applyBorder="1" applyAlignment="1" applyProtection="1">
      <alignment horizontal="left" vertical="center"/>
    </xf>
    <xf numFmtId="0" fontId="7" fillId="0" borderId="42" xfId="0" applyFont="1" applyBorder="1" applyAlignment="1" applyProtection="1">
      <alignment horizontal="right" vertical="top"/>
    </xf>
    <xf numFmtId="0" fontId="10" fillId="0" borderId="62" xfId="0" applyFont="1" applyBorder="1" applyAlignment="1" applyProtection="1">
      <alignment vertical="top"/>
    </xf>
    <xf numFmtId="0" fontId="7" fillId="0" borderId="64" xfId="0" applyFont="1" applyBorder="1" applyAlignment="1" applyProtection="1">
      <alignment horizontal="left"/>
    </xf>
    <xf numFmtId="0" fontId="7" fillId="0" borderId="65" xfId="0" applyFont="1" applyBorder="1" applyAlignment="1" applyProtection="1">
      <alignment horizontal="left"/>
    </xf>
    <xf numFmtId="0" fontId="7" fillId="0" borderId="66" xfId="0" applyFont="1" applyBorder="1" applyAlignment="1" applyProtection="1">
      <alignment horizontal="left"/>
    </xf>
    <xf numFmtId="4" fontId="7" fillId="0" borderId="67" xfId="0" applyNumberFormat="1" applyFont="1" applyBorder="1" applyAlignment="1">
      <alignment horizontal="right"/>
    </xf>
    <xf numFmtId="0" fontId="7" fillId="0" borderId="64" xfId="0" applyFont="1" applyBorder="1" applyAlignment="1" applyProtection="1">
      <alignment horizontal="left" vertical="center"/>
    </xf>
    <xf numFmtId="0" fontId="7" fillId="0" borderId="65" xfId="0" applyFont="1" applyBorder="1" applyAlignment="1" applyProtection="1">
      <alignment horizontal="right" vertical="top"/>
    </xf>
    <xf numFmtId="0" fontId="7" fillId="0" borderId="66" xfId="0" applyFont="1" applyBorder="1" applyAlignment="1" applyProtection="1">
      <alignment horizontal="center" vertical="top"/>
    </xf>
    <xf numFmtId="0" fontId="10" fillId="0" borderId="66" xfId="0" applyFont="1" applyBorder="1" applyAlignment="1" applyProtection="1">
      <alignment horizontal="center"/>
    </xf>
    <xf numFmtId="171" fontId="10" fillId="0" borderId="71" xfId="2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right" vertical="center"/>
    </xf>
    <xf numFmtId="0" fontId="10" fillId="0" borderId="70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Protection="1">
      <protection locked="0"/>
    </xf>
    <xf numFmtId="0" fontId="10" fillId="0" borderId="79" xfId="0" applyFont="1" applyFill="1" applyBorder="1" applyAlignment="1" applyProtection="1">
      <alignment horizontal="left"/>
      <protection locked="0"/>
    </xf>
    <xf numFmtId="0" fontId="10" fillId="0" borderId="80" xfId="0" applyFont="1" applyFill="1" applyBorder="1" applyProtection="1">
      <protection locked="0"/>
    </xf>
    <xf numFmtId="0" fontId="7" fillId="0" borderId="81" xfId="0" applyFont="1" applyFill="1" applyBorder="1" applyProtection="1">
      <protection locked="0"/>
    </xf>
    <xf numFmtId="0" fontId="17" fillId="0" borderId="83" xfId="0" applyFont="1" applyFill="1" applyBorder="1"/>
    <xf numFmtId="0" fontId="10" fillId="0" borderId="72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15" xfId="0" applyFont="1" applyFill="1" applyBorder="1" applyAlignment="1">
      <alignment vertical="top" wrapText="1"/>
    </xf>
    <xf numFmtId="4" fontId="7" fillId="0" borderId="84" xfId="0" applyNumberFormat="1" applyFont="1" applyFill="1" applyBorder="1" applyAlignment="1" applyProtection="1">
      <alignment horizontal="center"/>
      <protection locked="0"/>
    </xf>
    <xf numFmtId="165" fontId="13" fillId="0" borderId="10" xfId="0" applyNumberFormat="1" applyFont="1" applyBorder="1" applyAlignment="1">
      <alignment horizontal="left" vertical="center" wrapText="1"/>
    </xf>
    <xf numFmtId="4" fontId="7" fillId="0" borderId="85" xfId="0" applyNumberFormat="1" applyFont="1" applyFill="1" applyBorder="1" applyAlignment="1" applyProtection="1">
      <alignment horizontal="center"/>
      <protection locked="0"/>
    </xf>
    <xf numFmtId="4" fontId="10" fillId="0" borderId="86" xfId="0" applyNumberFormat="1" applyFont="1" applyFill="1" applyBorder="1" applyAlignment="1" applyProtection="1">
      <alignment horizontal="right"/>
      <protection locked="0"/>
    </xf>
    <xf numFmtId="0" fontId="10" fillId="0" borderId="87" xfId="0" applyFont="1" applyFill="1" applyBorder="1" applyProtection="1">
      <protection locked="0"/>
    </xf>
    <xf numFmtId="0" fontId="10" fillId="0" borderId="88" xfId="0" applyFont="1" applyFill="1" applyBorder="1" applyProtection="1">
      <protection locked="0"/>
    </xf>
    <xf numFmtId="0" fontId="7" fillId="0" borderId="88" xfId="0" applyFont="1" applyFill="1" applyBorder="1" applyProtection="1">
      <protection locked="0"/>
    </xf>
    <xf numFmtId="0" fontId="7" fillId="0" borderId="88" xfId="0" applyFont="1" applyFill="1" applyBorder="1" applyAlignment="1" applyProtection="1">
      <alignment horizontal="center"/>
      <protection locked="0"/>
    </xf>
    <xf numFmtId="3" fontId="7" fillId="0" borderId="88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Protection="1">
      <protection locked="0"/>
    </xf>
    <xf numFmtId="4" fontId="10" fillId="0" borderId="90" xfId="0" applyNumberFormat="1" applyFont="1" applyFill="1" applyBorder="1" applyAlignment="1" applyProtection="1">
      <alignment horizontal="right"/>
      <protection locked="0"/>
    </xf>
    <xf numFmtId="0" fontId="7" fillId="0" borderId="91" xfId="0" applyFont="1" applyFill="1" applyBorder="1" applyProtection="1">
      <protection locked="0"/>
    </xf>
    <xf numFmtId="0" fontId="7" fillId="0" borderId="91" xfId="0" applyFont="1" applyFill="1" applyBorder="1" applyAlignment="1" applyProtection="1">
      <alignment horizontal="center"/>
      <protection locked="0"/>
    </xf>
    <xf numFmtId="3" fontId="7" fillId="0" borderId="91" xfId="0" applyNumberFormat="1" applyFont="1" applyFill="1" applyBorder="1" applyAlignment="1" applyProtection="1">
      <alignment horizontal="center"/>
      <protection locked="0"/>
    </xf>
    <xf numFmtId="4" fontId="7" fillId="0" borderId="91" xfId="0" applyNumberFormat="1" applyFont="1" applyFill="1" applyBorder="1" applyProtection="1">
      <protection locked="0"/>
    </xf>
    <xf numFmtId="0" fontId="7" fillId="0" borderId="92" xfId="0" applyFont="1" applyFill="1" applyBorder="1" applyAlignment="1" applyProtection="1">
      <alignment horizontal="center"/>
      <protection locked="0"/>
    </xf>
    <xf numFmtId="3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92" xfId="0" applyFont="1" applyFill="1" applyBorder="1" applyProtection="1">
      <protection locked="0"/>
    </xf>
    <xf numFmtId="0" fontId="10" fillId="0" borderId="93" xfId="0" applyFont="1" applyFill="1" applyBorder="1" applyProtection="1">
      <protection locked="0"/>
    </xf>
    <xf numFmtId="0" fontId="10" fillId="0" borderId="94" xfId="0" applyFont="1" applyFill="1" applyBorder="1" applyProtection="1">
      <protection locked="0"/>
    </xf>
    <xf numFmtId="0" fontId="7" fillId="0" borderId="94" xfId="0" applyFont="1" applyFill="1" applyBorder="1" applyProtection="1">
      <protection locked="0"/>
    </xf>
    <xf numFmtId="4" fontId="7" fillId="0" borderId="95" xfId="0" applyNumberFormat="1" applyFont="1" applyFill="1" applyBorder="1" applyProtection="1">
      <protection locked="0"/>
    </xf>
    <xf numFmtId="4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 vertical="center"/>
    </xf>
    <xf numFmtId="0" fontId="17" fillId="0" borderId="88" xfId="0" applyFont="1" applyFill="1" applyBorder="1" applyAlignment="1">
      <alignment horizontal="center"/>
    </xf>
    <xf numFmtId="0" fontId="10" fillId="0" borderId="88" xfId="0" applyFont="1" applyFill="1" applyBorder="1" applyAlignment="1">
      <alignment horizontal="center"/>
    </xf>
    <xf numFmtId="164" fontId="10" fillId="0" borderId="84" xfId="1" applyFont="1" applyFill="1" applyBorder="1" applyAlignment="1">
      <alignment horizontal="right" vertical="center"/>
    </xf>
    <xf numFmtId="164" fontId="13" fillId="0" borderId="96" xfId="1" applyFont="1" applyFill="1" applyBorder="1" applyAlignment="1">
      <alignment horizontal="center" vertical="center" wrapText="1"/>
    </xf>
    <xf numFmtId="0" fontId="10" fillId="0" borderId="91" xfId="0" applyFont="1" applyFill="1" applyBorder="1" applyAlignment="1">
      <alignment horizontal="left" vertical="center"/>
    </xf>
    <xf numFmtId="0" fontId="7" fillId="0" borderId="91" xfId="0" applyFont="1" applyFill="1" applyBorder="1" applyAlignment="1">
      <alignment horizontal="left" vertical="center"/>
    </xf>
    <xf numFmtId="164" fontId="7" fillId="0" borderId="91" xfId="1" applyFont="1" applyFill="1" applyBorder="1" applyAlignment="1">
      <alignment horizontal="center" vertical="center"/>
    </xf>
    <xf numFmtId="0" fontId="17" fillId="0" borderId="91" xfId="0" applyFont="1" applyFill="1" applyBorder="1"/>
    <xf numFmtId="0" fontId="10" fillId="0" borderId="92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 vertical="top"/>
    </xf>
    <xf numFmtId="164" fontId="7" fillId="0" borderId="95" xfId="1" applyFont="1" applyFill="1" applyBorder="1" applyAlignment="1">
      <alignment vertical="center"/>
    </xf>
    <xf numFmtId="0" fontId="17" fillId="0" borderId="92" xfId="0" applyFont="1" applyFill="1" applyBorder="1"/>
    <xf numFmtId="0" fontId="7" fillId="0" borderId="92" xfId="0" applyFont="1" applyFill="1" applyBorder="1" applyAlignment="1">
      <alignment vertical="top"/>
    </xf>
    <xf numFmtId="0" fontId="7" fillId="0" borderId="92" xfId="0" applyFont="1" applyFill="1" applyBorder="1" applyAlignment="1">
      <alignment horizontal="center"/>
    </xf>
    <xf numFmtId="0" fontId="17" fillId="0" borderId="88" xfId="0" applyFont="1" applyFill="1" applyBorder="1"/>
    <xf numFmtId="2" fontId="10" fillId="0" borderId="88" xfId="0" applyNumberFormat="1" applyFont="1" applyFill="1" applyBorder="1" applyAlignment="1">
      <alignment horizontal="center"/>
    </xf>
    <xf numFmtId="164" fontId="10" fillId="0" borderId="96" xfId="1" applyFont="1" applyFill="1" applyBorder="1" applyAlignment="1">
      <alignment horizontal="right" vertical="center"/>
    </xf>
    <xf numFmtId="2" fontId="7" fillId="0" borderId="91" xfId="0" applyNumberFormat="1" applyFont="1" applyFill="1" applyBorder="1" applyAlignment="1">
      <alignment horizontal="left" vertical="center"/>
    </xf>
    <xf numFmtId="0" fontId="7" fillId="0" borderId="92" xfId="0" applyFont="1" applyFill="1" applyBorder="1" applyAlignment="1"/>
    <xf numFmtId="2" fontId="7" fillId="0" borderId="92" xfId="0" applyNumberFormat="1" applyFont="1" applyFill="1" applyBorder="1" applyAlignment="1">
      <alignment horizontal="center"/>
    </xf>
    <xf numFmtId="164" fontId="7" fillId="0" borderId="92" xfId="1" applyFont="1" applyFill="1" applyBorder="1" applyAlignment="1">
      <alignment vertical="center"/>
    </xf>
    <xf numFmtId="0" fontId="10" fillId="0" borderId="93" xfId="0" applyFont="1" applyFill="1" applyBorder="1" applyAlignment="1">
      <alignment horizontal="left"/>
    </xf>
    <xf numFmtId="0" fontId="10" fillId="0" borderId="95" xfId="0" applyFont="1" applyFill="1" applyBorder="1" applyAlignment="1">
      <alignment horizontal="left" vertical="top"/>
    </xf>
    <xf numFmtId="0" fontId="10" fillId="0" borderId="1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wrapText="1"/>
    </xf>
    <xf numFmtId="0" fontId="13" fillId="0" borderId="19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9" fontId="7" fillId="0" borderId="3" xfId="4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left" vertical="center" wrapText="1"/>
    </xf>
    <xf numFmtId="165" fontId="7" fillId="0" borderId="17" xfId="0" applyNumberFormat="1" applyFont="1" applyBorder="1" applyAlignment="1">
      <alignment horizontal="left" vertical="top" wrapText="1"/>
    </xf>
    <xf numFmtId="165" fontId="7" fillId="0" borderId="0" xfId="0" applyNumberFormat="1" applyFont="1" applyBorder="1" applyAlignment="1">
      <alignment horizontal="center" vertical="center" wrapText="1"/>
    </xf>
    <xf numFmtId="2" fontId="7" fillId="0" borderId="42" xfId="0" applyNumberFormat="1" applyFont="1" applyFill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vertical="center" wrapText="1"/>
    </xf>
    <xf numFmtId="165" fontId="25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165" fontId="13" fillId="0" borderId="8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wrapText="1"/>
    </xf>
    <xf numFmtId="165" fontId="17" fillId="0" borderId="3" xfId="0" applyNumberFormat="1" applyFont="1" applyBorder="1" applyAlignment="1">
      <alignment horizontal="right" wrapText="1"/>
    </xf>
    <xf numFmtId="165" fontId="17" fillId="0" borderId="39" xfId="0" applyNumberFormat="1" applyFont="1" applyBorder="1" applyAlignment="1">
      <alignment horizontal="right" wrapText="1"/>
    </xf>
    <xf numFmtId="165" fontId="17" fillId="0" borderId="41" xfId="0" applyNumberFormat="1" applyFont="1" applyBorder="1" applyAlignment="1">
      <alignment horizontal="right" wrapText="1"/>
    </xf>
    <xf numFmtId="165" fontId="17" fillId="0" borderId="3" xfId="0" applyNumberFormat="1" applyFont="1" applyBorder="1" applyAlignment="1">
      <alignment vertical="top" wrapText="1"/>
    </xf>
    <xf numFmtId="165" fontId="13" fillId="0" borderId="86" xfId="0" applyNumberFormat="1" applyFont="1" applyBorder="1" applyAlignment="1">
      <alignment horizontal="center" vertical="center" wrapText="1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4" fontId="26" fillId="0" borderId="48" xfId="0" applyNumberFormat="1" applyFont="1" applyFill="1" applyBorder="1" applyAlignment="1" applyProtection="1">
      <protection locked="0"/>
    </xf>
    <xf numFmtId="0" fontId="7" fillId="0" borderId="58" xfId="0" quotePrefix="1" applyFont="1" applyFill="1" applyBorder="1" applyProtection="1">
      <protection locked="0"/>
    </xf>
    <xf numFmtId="3" fontId="20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left" vertical="center" wrapText="1"/>
    </xf>
    <xf numFmtId="164" fontId="17" fillId="0" borderId="3" xfId="1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left" vertical="center" wrapText="1"/>
    </xf>
    <xf numFmtId="164" fontId="17" fillId="0" borderId="3" xfId="1" applyFont="1" applyBorder="1" applyAlignment="1">
      <alignment horizontal="center" vertical="top" wrapText="1"/>
    </xf>
    <xf numFmtId="164" fontId="17" fillId="0" borderId="3" xfId="1" applyFont="1" applyBorder="1" applyAlignment="1">
      <alignment vertical="center" wrapText="1"/>
    </xf>
    <xf numFmtId="164" fontId="17" fillId="0" borderId="3" xfId="1" applyFont="1" applyBorder="1" applyAlignment="1">
      <alignment horizontal="left" vertical="center" wrapText="1"/>
    </xf>
    <xf numFmtId="164" fontId="14" fillId="0" borderId="3" xfId="1" applyFont="1" applyBorder="1" applyAlignment="1">
      <alignment horizontal="center" vertical="center" wrapText="1"/>
    </xf>
    <xf numFmtId="164" fontId="14" fillId="0" borderId="3" xfId="1" applyFont="1" applyBorder="1" applyAlignment="1">
      <alignment vertical="center" wrapText="1"/>
    </xf>
    <xf numFmtId="164" fontId="17" fillId="0" borderId="17" xfId="1" applyFont="1" applyBorder="1" applyAlignment="1">
      <alignment horizontal="center" vertical="top" wrapText="1"/>
    </xf>
    <xf numFmtId="164" fontId="14" fillId="0" borderId="3" xfId="1" applyFont="1" applyBorder="1" applyAlignment="1">
      <alignment horizontal="center" vertical="top" wrapText="1"/>
    </xf>
    <xf numFmtId="164" fontId="7" fillId="0" borderId="48" xfId="1" applyFont="1" applyFill="1" applyBorder="1" applyAlignment="1" applyProtection="1">
      <alignment horizontal="center"/>
      <protection locked="0"/>
    </xf>
    <xf numFmtId="164" fontId="13" fillId="0" borderId="3" xfId="1" applyFont="1" applyBorder="1" applyAlignment="1">
      <alignment horizontal="left" vertical="center" wrapText="1"/>
    </xf>
    <xf numFmtId="0" fontId="20" fillId="0" borderId="58" xfId="0" applyFont="1" applyBorder="1" applyAlignment="1" applyProtection="1">
      <alignment horizontal="center"/>
      <protection locked="0"/>
    </xf>
    <xf numFmtId="164" fontId="20" fillId="0" borderId="3" xfId="1" applyFont="1" applyBorder="1" applyAlignment="1">
      <alignment vertical="center" wrapText="1"/>
    </xf>
    <xf numFmtId="165" fontId="13" fillId="0" borderId="17" xfId="0" applyNumberFormat="1" applyFont="1" applyBorder="1" applyAlignment="1">
      <alignment horizontal="right" vertical="center" wrapText="1"/>
    </xf>
    <xf numFmtId="0" fontId="7" fillId="0" borderId="0" xfId="0" applyFont="1" applyBorder="1" applyAlignment="1" applyProtection="1">
      <alignment horizontal="center"/>
      <protection locked="0"/>
    </xf>
    <xf numFmtId="0" fontId="20" fillId="0" borderId="15" xfId="0" applyFont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164" fontId="4" fillId="0" borderId="0" xfId="0" applyNumberFormat="1" applyFont="1"/>
    <xf numFmtId="164" fontId="7" fillId="0" borderId="3" xfId="1" applyFont="1" applyBorder="1" applyAlignment="1">
      <alignment horizontal="center" vertical="center" wrapText="1"/>
    </xf>
    <xf numFmtId="0" fontId="17" fillId="0" borderId="5" xfId="0" applyFont="1" applyBorder="1" applyAlignment="1"/>
    <xf numFmtId="0" fontId="17" fillId="0" borderId="5" xfId="0" applyFont="1" applyBorder="1" applyAlignment="1">
      <alignment horizontal="center" vertical="top" wrapText="1"/>
    </xf>
    <xf numFmtId="164" fontId="7" fillId="0" borderId="3" xfId="1" applyNumberFormat="1" applyFont="1" applyFill="1" applyBorder="1" applyAlignment="1">
      <alignment horizontal="center" wrapText="1"/>
    </xf>
    <xf numFmtId="164" fontId="7" fillId="0" borderId="3" xfId="1" applyFont="1" applyBorder="1" applyAlignment="1">
      <alignment horizontal="center" wrapText="1"/>
    </xf>
    <xf numFmtId="10" fontId="7" fillId="0" borderId="3" xfId="0" applyNumberFormat="1" applyFont="1" applyBorder="1" applyAlignment="1">
      <alignment horizontal="center" wrapText="1"/>
    </xf>
    <xf numFmtId="165" fontId="27" fillId="0" borderId="3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/>
    </xf>
    <xf numFmtId="10" fontId="17" fillId="0" borderId="0" xfId="4" applyNumberFormat="1" applyFont="1" applyAlignment="1">
      <alignment horizontal="center"/>
    </xf>
    <xf numFmtId="10" fontId="20" fillId="0" borderId="0" xfId="4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75" fontId="17" fillId="0" borderId="3" xfId="4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171" fontId="7" fillId="0" borderId="55" xfId="2" applyNumberFormat="1" applyFont="1" applyBorder="1" applyAlignment="1" applyProtection="1">
      <alignment horizontal="right" vertical="center"/>
    </xf>
    <xf numFmtId="171" fontId="7" fillId="0" borderId="53" xfId="2" applyNumberFormat="1" applyFont="1" applyBorder="1" applyAlignment="1" applyProtection="1">
      <alignment horizontal="right" vertical="center"/>
    </xf>
    <xf numFmtId="171" fontId="10" fillId="0" borderId="55" xfId="2" applyNumberFormat="1" applyFont="1" applyBorder="1" applyAlignment="1" applyProtection="1">
      <alignment horizontal="right" vertical="center"/>
    </xf>
    <xf numFmtId="176" fontId="10" fillId="0" borderId="74" xfId="2" applyNumberFormat="1" applyFont="1" applyBorder="1" applyAlignment="1" applyProtection="1">
      <alignment horizontal="right" vertical="center"/>
    </xf>
    <xf numFmtId="165" fontId="12" fillId="0" borderId="3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10" fillId="0" borderId="0" xfId="0" applyFont="1"/>
    <xf numFmtId="0" fontId="28" fillId="0" borderId="0" xfId="0" applyFont="1"/>
    <xf numFmtId="0" fontId="13" fillId="0" borderId="8" xfId="0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wrapText="1"/>
    </xf>
    <xf numFmtId="0" fontId="13" fillId="0" borderId="1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56" xfId="0" applyFont="1" applyFill="1" applyBorder="1" applyAlignment="1" applyProtection="1">
      <alignment horizontal="center" vertical="center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58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horizontal="center" vertical="center"/>
    </xf>
    <xf numFmtId="0" fontId="10" fillId="2" borderId="50" xfId="0" applyFont="1" applyFill="1" applyBorder="1" applyAlignment="1" applyProtection="1">
      <alignment horizontal="center" vertical="center"/>
    </xf>
    <xf numFmtId="0" fontId="10" fillId="2" borderId="46" xfId="0" applyNumberFormat="1" applyFont="1" applyFill="1" applyBorder="1" applyAlignment="1" applyProtection="1">
      <alignment horizontal="center" vertical="center" wrapText="1"/>
    </xf>
    <xf numFmtId="0" fontId="10" fillId="2" borderId="48" xfId="0" applyNumberFormat="1" applyFont="1" applyFill="1" applyBorder="1" applyAlignment="1" applyProtection="1">
      <alignment horizontal="center" vertical="center" wrapText="1"/>
    </xf>
    <xf numFmtId="0" fontId="10" fillId="2" borderId="5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42" xfId="0" applyFont="1" applyFill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0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</cellXfs>
  <cellStyles count="5">
    <cellStyle name="Comma" xfId="1" builtinId="3"/>
    <cellStyle name="Comma0" xfId="2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zoomScaleNormal="100" zoomScaleSheetLayoutView="100" workbookViewId="0">
      <selection activeCell="B9" sqref="B9"/>
    </sheetView>
  </sheetViews>
  <sheetFormatPr defaultColWidth="9" defaultRowHeight="13.8"/>
  <cols>
    <col min="1" max="1" width="9.77734375" style="49" customWidth="1"/>
    <col min="2" max="2" width="40" style="49" customWidth="1"/>
    <col min="3" max="3" width="7.109375" style="49" customWidth="1"/>
    <col min="4" max="4" width="12" style="49" customWidth="1"/>
    <col min="5" max="5" width="14.109375" style="92" customWidth="1"/>
    <col min="6" max="6" width="16.109375" style="92" bestFit="1" customWidth="1"/>
    <col min="7" max="7" width="9" style="49" customWidth="1"/>
    <col min="8" max="16384" width="9" style="49"/>
  </cols>
  <sheetData>
    <row r="1" spans="1:6">
      <c r="A1" s="576" t="s">
        <v>874</v>
      </c>
      <c r="B1" s="576"/>
    </row>
    <row r="2" spans="1:6">
      <c r="A2" s="76" t="s">
        <v>786</v>
      </c>
      <c r="B2" s="76"/>
      <c r="C2" s="76"/>
      <c r="D2" s="50"/>
      <c r="E2" s="50"/>
    </row>
    <row r="3" spans="1:6">
      <c r="A3" s="577" t="s">
        <v>875</v>
      </c>
      <c r="B3" s="577"/>
      <c r="F3" s="93"/>
    </row>
    <row r="4" spans="1:6" ht="15.75" customHeight="1" thickBot="1"/>
    <row r="5" spans="1:6" s="78" customFormat="1" ht="31.95" customHeight="1" thickBot="1">
      <c r="A5" s="189" t="s">
        <v>9</v>
      </c>
      <c r="B5" s="52" t="s">
        <v>10</v>
      </c>
      <c r="C5" s="52" t="s">
        <v>11</v>
      </c>
      <c r="D5" s="52" t="s">
        <v>12</v>
      </c>
      <c r="E5" s="52" t="s">
        <v>13</v>
      </c>
      <c r="F5" s="52" t="s">
        <v>14</v>
      </c>
    </row>
    <row r="6" spans="1:6" ht="31.5" customHeight="1">
      <c r="A6" s="282" t="s">
        <v>15</v>
      </c>
      <c r="B6" s="391" t="s">
        <v>16</v>
      </c>
      <c r="C6" s="55"/>
      <c r="D6" s="56"/>
      <c r="E6" s="69"/>
      <c r="F6" s="69"/>
    </row>
    <row r="7" spans="1:6" ht="20.100000000000001" customHeight="1">
      <c r="A7" s="57" t="s">
        <v>17</v>
      </c>
      <c r="B7" s="58" t="s">
        <v>18</v>
      </c>
      <c r="C7" s="56"/>
      <c r="D7" s="56"/>
      <c r="E7" s="69"/>
      <c r="F7" s="69"/>
    </row>
    <row r="8" spans="1:6" ht="5.25" customHeight="1">
      <c r="A8" s="57"/>
      <c r="B8" s="58"/>
      <c r="C8" s="56"/>
      <c r="D8" s="56"/>
      <c r="E8" s="69"/>
      <c r="F8" s="69"/>
    </row>
    <row r="9" spans="1:6" ht="20.100000000000001" customHeight="1">
      <c r="A9" s="59"/>
      <c r="B9" s="58" t="s">
        <v>20</v>
      </c>
      <c r="C9" s="60" t="s">
        <v>19</v>
      </c>
      <c r="D9" s="501">
        <v>30</v>
      </c>
      <c r="E9" s="94"/>
      <c r="F9" s="62"/>
    </row>
    <row r="10" spans="1:6" ht="5.25" customHeight="1">
      <c r="A10" s="57"/>
      <c r="B10" s="58"/>
      <c r="C10" s="56"/>
      <c r="D10" s="56"/>
      <c r="E10" s="69"/>
      <c r="F10" s="69"/>
    </row>
    <row r="11" spans="1:6" ht="20.100000000000001" customHeight="1">
      <c r="A11" s="57" t="s">
        <v>782</v>
      </c>
      <c r="B11" s="58" t="s">
        <v>23</v>
      </c>
      <c r="C11" s="56"/>
      <c r="D11" s="56"/>
      <c r="E11" s="69"/>
      <c r="F11" s="69"/>
    </row>
    <row r="12" spans="1:6" ht="5.25" customHeight="1">
      <c r="A12" s="57"/>
      <c r="B12" s="58"/>
      <c r="C12" s="56"/>
      <c r="D12" s="56"/>
      <c r="E12" s="69"/>
      <c r="F12" s="69"/>
    </row>
    <row r="13" spans="1:6" ht="26.4">
      <c r="A13" s="59"/>
      <c r="B13" s="58" t="s">
        <v>788</v>
      </c>
      <c r="C13" s="60" t="s">
        <v>24</v>
      </c>
      <c r="D13" s="65">
        <v>1</v>
      </c>
      <c r="E13" s="62">
        <v>57000</v>
      </c>
      <c r="F13" s="62">
        <f>D13*E13</f>
        <v>57000</v>
      </c>
    </row>
    <row r="14" spans="1:6" ht="5.25" customHeight="1">
      <c r="A14" s="57"/>
      <c r="B14" s="58"/>
      <c r="C14" s="56"/>
      <c r="D14" s="56"/>
      <c r="E14" s="69"/>
      <c r="F14" s="69"/>
    </row>
    <row r="15" spans="1:6" ht="26.4">
      <c r="A15" s="59"/>
      <c r="B15" s="58" t="s">
        <v>25</v>
      </c>
      <c r="C15" s="60" t="s">
        <v>26</v>
      </c>
      <c r="D15" s="62">
        <f>F13</f>
        <v>57000</v>
      </c>
      <c r="E15" s="560"/>
      <c r="F15" s="82"/>
    </row>
    <row r="16" spans="1:6" ht="5.25" customHeight="1">
      <c r="A16" s="57"/>
      <c r="B16" s="58"/>
      <c r="C16" s="56"/>
      <c r="D16" s="56"/>
      <c r="E16" s="69"/>
      <c r="F16" s="69"/>
    </row>
    <row r="17" spans="1:6" ht="20.100000000000001" customHeight="1">
      <c r="A17" s="57" t="s">
        <v>783</v>
      </c>
      <c r="B17" s="58" t="s">
        <v>537</v>
      </c>
      <c r="C17" s="60"/>
      <c r="D17" s="67"/>
      <c r="E17" s="63"/>
      <c r="F17" s="82"/>
    </row>
    <row r="18" spans="1:6" ht="26.4">
      <c r="A18" s="59"/>
      <c r="B18" s="58" t="s">
        <v>538</v>
      </c>
      <c r="C18" s="60" t="s">
        <v>21</v>
      </c>
      <c r="D18" s="67">
        <v>1</v>
      </c>
      <c r="E18" s="68">
        <f>70000*2</f>
        <v>140000</v>
      </c>
      <c r="F18" s="82">
        <f>D18*E18</f>
        <v>140000</v>
      </c>
    </row>
    <row r="19" spans="1:6" ht="5.25" customHeight="1">
      <c r="A19" s="57"/>
      <c r="B19" s="58"/>
      <c r="C19" s="56"/>
      <c r="D19" s="56"/>
      <c r="E19" s="69"/>
      <c r="F19" s="69"/>
    </row>
    <row r="20" spans="1:6" ht="26.4">
      <c r="A20" s="59"/>
      <c r="B20" s="58" t="s">
        <v>539</v>
      </c>
      <c r="C20" s="60" t="s">
        <v>21</v>
      </c>
      <c r="D20" s="67">
        <v>1</v>
      </c>
      <c r="E20" s="68">
        <f>50000*2</f>
        <v>100000</v>
      </c>
      <c r="F20" s="82">
        <f>D20*E20</f>
        <v>100000</v>
      </c>
    </row>
    <row r="21" spans="1:6" ht="5.25" customHeight="1">
      <c r="A21" s="57"/>
      <c r="B21" s="58"/>
      <c r="C21" s="56"/>
      <c r="D21" s="56"/>
      <c r="E21" s="69"/>
      <c r="F21" s="69"/>
    </row>
    <row r="22" spans="1:6" ht="26.4">
      <c r="A22" s="59"/>
      <c r="B22" s="58" t="s">
        <v>540</v>
      </c>
      <c r="C22" s="60" t="s">
        <v>21</v>
      </c>
      <c r="D22" s="67">
        <v>1</v>
      </c>
      <c r="E22" s="68">
        <v>100000</v>
      </c>
      <c r="F22" s="82">
        <f>D22*E22</f>
        <v>100000</v>
      </c>
    </row>
    <row r="23" spans="1:6" ht="5.25" customHeight="1">
      <c r="A23" s="57"/>
      <c r="B23" s="58"/>
      <c r="C23" s="56"/>
      <c r="D23" s="56"/>
      <c r="E23" s="69"/>
      <c r="F23" s="69"/>
    </row>
    <row r="24" spans="1:6">
      <c r="A24" s="59"/>
      <c r="B24" s="58" t="s">
        <v>541</v>
      </c>
      <c r="C24" s="91" t="s">
        <v>5</v>
      </c>
      <c r="D24" s="67">
        <v>1</v>
      </c>
      <c r="E24" s="68">
        <v>30000</v>
      </c>
      <c r="F24" s="82">
        <f>D24*E24</f>
        <v>30000</v>
      </c>
    </row>
    <row r="25" spans="1:6" ht="5.25" customHeight="1">
      <c r="A25" s="57"/>
      <c r="B25" s="58"/>
      <c r="C25" s="56"/>
      <c r="D25" s="56"/>
      <c r="E25" s="69"/>
      <c r="F25" s="69"/>
    </row>
    <row r="26" spans="1:6" ht="26.4">
      <c r="A26" s="59"/>
      <c r="B26" s="58" t="s">
        <v>542</v>
      </c>
      <c r="C26" s="60" t="s">
        <v>21</v>
      </c>
      <c r="D26" s="67">
        <v>1</v>
      </c>
      <c r="E26" s="68">
        <v>30000</v>
      </c>
      <c r="F26" s="82">
        <f>D26*E26</f>
        <v>30000</v>
      </c>
    </row>
    <row r="27" spans="1:6" ht="5.25" customHeight="1">
      <c r="A27" s="57"/>
      <c r="B27" s="58"/>
      <c r="C27" s="56"/>
      <c r="D27" s="56"/>
      <c r="E27" s="69"/>
      <c r="F27" s="69"/>
    </row>
    <row r="28" spans="1:6" ht="26.4">
      <c r="A28" s="59"/>
      <c r="B28" s="58" t="s">
        <v>789</v>
      </c>
      <c r="C28" s="60" t="s">
        <v>22</v>
      </c>
      <c r="D28" s="62">
        <f>SUM(F18,F20,F22,F26)</f>
        <v>370000</v>
      </c>
      <c r="E28" s="560"/>
      <c r="F28" s="82"/>
    </row>
    <row r="29" spans="1:6" ht="5.25" customHeight="1">
      <c r="A29" s="57"/>
      <c r="B29" s="58"/>
      <c r="C29" s="56"/>
      <c r="D29" s="56"/>
      <c r="E29" s="69"/>
      <c r="F29" s="69"/>
    </row>
    <row r="30" spans="1:6" ht="26.4">
      <c r="A30" s="527" t="s">
        <v>806</v>
      </c>
      <c r="B30" s="511" t="s">
        <v>804</v>
      </c>
      <c r="C30" s="60"/>
      <c r="D30" s="62"/>
      <c r="E30" s="66"/>
      <c r="F30" s="82"/>
    </row>
    <row r="31" spans="1:6" ht="5.25" customHeight="1">
      <c r="A31" s="57"/>
      <c r="B31" s="58"/>
      <c r="C31" s="56"/>
      <c r="D31" s="56"/>
      <c r="E31" s="69"/>
      <c r="F31" s="69"/>
    </row>
    <row r="32" spans="1:6">
      <c r="A32" s="510"/>
      <c r="B32" s="58" t="s">
        <v>805</v>
      </c>
      <c r="C32" s="60" t="s">
        <v>7</v>
      </c>
      <c r="D32" s="67">
        <v>36</v>
      </c>
      <c r="E32" s="68"/>
      <c r="F32" s="82"/>
    </row>
    <row r="33" spans="1:6" ht="5.25" customHeight="1">
      <c r="A33" s="57"/>
      <c r="B33" s="58"/>
      <c r="C33" s="56"/>
      <c r="D33" s="56"/>
      <c r="E33" s="69"/>
      <c r="F33" s="69"/>
    </row>
    <row r="34" spans="1:6" ht="26.4">
      <c r="A34" s="510"/>
      <c r="B34" s="512" t="s">
        <v>849</v>
      </c>
      <c r="C34" s="60" t="s">
        <v>7</v>
      </c>
      <c r="D34" s="67">
        <v>36</v>
      </c>
      <c r="E34" s="568"/>
      <c r="F34" s="82"/>
    </row>
    <row r="35" spans="1:6" ht="5.25" customHeight="1">
      <c r="A35" s="57"/>
      <c r="B35" s="58"/>
      <c r="C35" s="56"/>
      <c r="D35" s="56"/>
      <c r="E35" s="69"/>
      <c r="F35" s="69"/>
    </row>
    <row r="36" spans="1:6" ht="26.4">
      <c r="A36" s="510"/>
      <c r="B36" s="512" t="s">
        <v>832</v>
      </c>
      <c r="C36" s="60" t="s">
        <v>21</v>
      </c>
      <c r="D36" s="67">
        <v>1</v>
      </c>
      <c r="E36" s="94">
        <v>50000</v>
      </c>
      <c r="F36" s="95">
        <f>D36*E36</f>
        <v>50000</v>
      </c>
    </row>
    <row r="37" spans="1:6" ht="5.25" customHeight="1">
      <c r="A37" s="57"/>
      <c r="B37" s="58"/>
      <c r="C37" s="56"/>
      <c r="D37" s="56"/>
      <c r="E37" s="69"/>
      <c r="F37" s="69"/>
    </row>
    <row r="38" spans="1:6" ht="26.4">
      <c r="A38" s="510"/>
      <c r="B38" s="513" t="s">
        <v>833</v>
      </c>
      <c r="C38" s="60" t="s">
        <v>22</v>
      </c>
      <c r="D38" s="67">
        <f>E36</f>
        <v>50000</v>
      </c>
      <c r="E38" s="560"/>
      <c r="F38" s="95"/>
    </row>
    <row r="39" spans="1:6" ht="14.4" thickBot="1">
      <c r="A39" s="70"/>
      <c r="B39" s="71"/>
      <c r="C39" s="72"/>
      <c r="D39" s="73"/>
      <c r="E39" s="73"/>
      <c r="F39" s="73"/>
    </row>
    <row r="40" spans="1:6" ht="19.95" customHeight="1" thickBot="1">
      <c r="A40" s="97" t="s">
        <v>27</v>
      </c>
      <c r="B40" s="575" t="s">
        <v>28</v>
      </c>
      <c r="C40" s="575"/>
      <c r="D40" s="575"/>
      <c r="E40" s="575"/>
      <c r="F40" s="74"/>
    </row>
    <row r="43" spans="1:6">
      <c r="A43" s="75"/>
    </row>
    <row r="44" spans="1:6">
      <c r="A44" s="75"/>
    </row>
  </sheetData>
  <mergeCells count="3">
    <mergeCell ref="B40:E40"/>
    <mergeCell ref="A1:B1"/>
    <mergeCell ref="A3:B3"/>
  </mergeCells>
  <phoneticPr fontId="2" type="noConversion"/>
  <pageMargins left="0.7" right="0.7" top="0.75" bottom="0.75" header="0.3" footer="0.3"/>
  <pageSetup paperSize="9" scale="98" orientation="portrait" r:id="rId1"/>
  <headerFooter>
    <oddFooter>&amp;C108-1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Layout" zoomScaleNormal="100" zoomScaleSheetLayoutView="100" workbookViewId="0">
      <selection activeCell="B1" sqref="B1"/>
    </sheetView>
  </sheetViews>
  <sheetFormatPr defaultColWidth="9.33203125" defaultRowHeight="13.2"/>
  <cols>
    <col min="1" max="1" width="13.109375" style="108" customWidth="1"/>
    <col min="2" max="2" width="37.109375" style="108" customWidth="1"/>
    <col min="3" max="3" width="7.6640625" style="108" bestFit="1" customWidth="1"/>
    <col min="4" max="4" width="12.10937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NO:LDPWRI-ROADS/18001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POLOKWANE MUNICIPALITY</v>
      </c>
    </row>
    <row r="4" spans="1:6" ht="15.75" customHeight="1" thickBot="1"/>
    <row r="5" spans="1:6" s="110" customFormat="1" ht="31.95" customHeight="1" thickBot="1">
      <c r="A5" s="233" t="s">
        <v>161</v>
      </c>
      <c r="B5" s="127" t="s">
        <v>162</v>
      </c>
      <c r="C5" s="127" t="s">
        <v>163</v>
      </c>
      <c r="D5" s="127" t="s">
        <v>164</v>
      </c>
      <c r="E5" s="127" t="s">
        <v>165</v>
      </c>
      <c r="F5" s="127" t="s">
        <v>166</v>
      </c>
    </row>
    <row r="6" spans="1:6" ht="26.4">
      <c r="A6" s="396" t="s">
        <v>167</v>
      </c>
      <c r="B6" s="388" t="s">
        <v>168</v>
      </c>
      <c r="C6" s="137"/>
      <c r="D6" s="177"/>
      <c r="E6" s="137"/>
      <c r="F6" s="137"/>
    </row>
    <row r="7" spans="1:6" ht="2.25" customHeight="1">
      <c r="A7" s="142"/>
      <c r="B7" s="141"/>
      <c r="C7" s="109"/>
      <c r="D7" s="133"/>
      <c r="E7" s="109"/>
      <c r="F7" s="109"/>
    </row>
    <row r="8" spans="1:6" s="92" customFormat="1" ht="15.6">
      <c r="A8" s="57" t="s">
        <v>768</v>
      </c>
      <c r="B8" s="69" t="s">
        <v>169</v>
      </c>
      <c r="C8" s="139" t="s">
        <v>567</v>
      </c>
      <c r="D8" s="501">
        <f>20*3</f>
        <v>60</v>
      </c>
      <c r="E8" s="493"/>
      <c r="F8" s="62"/>
    </row>
    <row r="9" spans="1:6" s="92" customFormat="1" ht="12.9" customHeight="1">
      <c r="A9" s="57" t="s">
        <v>769</v>
      </c>
      <c r="B9" s="69" t="s">
        <v>170</v>
      </c>
      <c r="C9" s="69"/>
      <c r="D9" s="501"/>
      <c r="E9" s="371"/>
      <c r="F9" s="62"/>
    </row>
    <row r="10" spans="1:6" s="92" customFormat="1" ht="12.9" customHeight="1">
      <c r="A10" s="57"/>
      <c r="B10" s="69" t="s">
        <v>171</v>
      </c>
      <c r="C10" s="139" t="s">
        <v>567</v>
      </c>
      <c r="D10" s="501">
        <f>20*3</f>
        <v>60</v>
      </c>
      <c r="E10" s="493"/>
      <c r="F10" s="62"/>
    </row>
    <row r="11" spans="1:6" s="92" customFormat="1" ht="12.9" customHeight="1">
      <c r="A11" s="57"/>
      <c r="B11" s="69"/>
      <c r="C11" s="60"/>
      <c r="D11" s="501"/>
      <c r="E11" s="371"/>
      <c r="F11" s="62"/>
    </row>
    <row r="12" spans="1:6" s="92" customFormat="1" ht="12.9" customHeight="1">
      <c r="A12" s="57"/>
      <c r="B12" s="69" t="s">
        <v>172</v>
      </c>
      <c r="C12" s="139" t="s">
        <v>567</v>
      </c>
      <c r="D12" s="501">
        <f>20*3</f>
        <v>60</v>
      </c>
      <c r="E12" s="493"/>
      <c r="F12" s="62"/>
    </row>
    <row r="13" spans="1:6" s="92" customFormat="1" ht="12.9" customHeight="1">
      <c r="A13" s="57"/>
      <c r="B13" s="69"/>
      <c r="C13" s="60"/>
      <c r="D13" s="501"/>
      <c r="E13" s="371"/>
      <c r="F13" s="62"/>
    </row>
    <row r="14" spans="1:6" s="92" customFormat="1" ht="31.8" customHeight="1">
      <c r="A14" s="57" t="s">
        <v>770</v>
      </c>
      <c r="B14" s="69" t="s">
        <v>173</v>
      </c>
      <c r="C14" s="69"/>
      <c r="D14" s="501"/>
      <c r="E14" s="371"/>
      <c r="F14" s="62"/>
    </row>
    <row r="15" spans="1:6" s="92" customFormat="1" ht="12.9" customHeight="1">
      <c r="A15" s="57"/>
      <c r="B15" s="69" t="s">
        <v>174</v>
      </c>
      <c r="C15" s="139" t="s">
        <v>567</v>
      </c>
      <c r="D15" s="501">
        <f>10*3</f>
        <v>30</v>
      </c>
      <c r="E15" s="493"/>
      <c r="F15" s="62"/>
    </row>
    <row r="16" spans="1:6" s="92" customFormat="1" ht="12.9" customHeight="1">
      <c r="A16" s="57"/>
      <c r="B16" s="69"/>
      <c r="C16" s="60"/>
      <c r="D16" s="501"/>
      <c r="E16" s="371"/>
      <c r="F16" s="62"/>
    </row>
    <row r="17" spans="1:6" s="92" customFormat="1" ht="12.9" customHeight="1">
      <c r="A17" s="57"/>
      <c r="B17" s="69" t="s">
        <v>784</v>
      </c>
      <c r="C17" s="139" t="s">
        <v>673</v>
      </c>
      <c r="D17" s="501">
        <f>10*3</f>
        <v>30</v>
      </c>
      <c r="E17" s="493"/>
      <c r="F17" s="62"/>
    </row>
    <row r="18" spans="1:6" s="92" customFormat="1" ht="12.9" customHeight="1">
      <c r="A18" s="57"/>
      <c r="B18" s="69"/>
      <c r="C18" s="60"/>
      <c r="D18" s="501"/>
      <c r="E18" s="371"/>
      <c r="F18" s="62"/>
    </row>
    <row r="19" spans="1:6" s="92" customFormat="1" ht="12.9" customHeight="1">
      <c r="A19" s="57"/>
      <c r="B19" s="69" t="s">
        <v>175</v>
      </c>
      <c r="C19" s="139" t="s">
        <v>673</v>
      </c>
      <c r="D19" s="501">
        <f>60*3</f>
        <v>180</v>
      </c>
      <c r="E19" s="493"/>
      <c r="F19" s="62"/>
    </row>
    <row r="20" spans="1:6" s="92" customFormat="1" ht="12.9" customHeight="1">
      <c r="A20" s="57"/>
      <c r="B20" s="69"/>
      <c r="C20" s="60"/>
      <c r="D20" s="501"/>
      <c r="E20" s="371"/>
      <c r="F20" s="62"/>
    </row>
    <row r="21" spans="1:6" s="92" customFormat="1">
      <c r="A21" s="57"/>
      <c r="B21" s="69" t="s">
        <v>767</v>
      </c>
      <c r="C21" s="60" t="s">
        <v>176</v>
      </c>
      <c r="D21" s="501">
        <f>10*3</f>
        <v>30</v>
      </c>
      <c r="E21" s="493"/>
      <c r="F21" s="62"/>
    </row>
    <row r="22" spans="1:6" s="92" customFormat="1" ht="9.75" customHeight="1">
      <c r="A22" s="57"/>
      <c r="B22" s="69"/>
      <c r="C22" s="60"/>
      <c r="D22" s="501"/>
      <c r="E22" s="371"/>
      <c r="F22" s="62"/>
    </row>
    <row r="23" spans="1:6" s="92" customFormat="1" ht="12.9" customHeight="1">
      <c r="A23" s="57" t="s">
        <v>772</v>
      </c>
      <c r="B23" s="69" t="s">
        <v>177</v>
      </c>
      <c r="C23" s="69"/>
      <c r="D23" s="501"/>
      <c r="E23" s="372"/>
      <c r="F23" s="62"/>
    </row>
    <row r="24" spans="1:6" s="92" customFormat="1" ht="26.4">
      <c r="A24" s="57"/>
      <c r="B24" s="69" t="s">
        <v>807</v>
      </c>
      <c r="C24" s="60" t="s">
        <v>178</v>
      </c>
      <c r="D24" s="501">
        <v>1</v>
      </c>
      <c r="E24" s="493">
        <f>15000*3</f>
        <v>45000</v>
      </c>
      <c r="F24" s="62">
        <f>D24*E24</f>
        <v>45000</v>
      </c>
    </row>
    <row r="25" spans="1:6" s="92" customFormat="1">
      <c r="A25" s="57"/>
      <c r="B25" s="69"/>
      <c r="C25" s="60"/>
      <c r="D25" s="501"/>
      <c r="E25" s="493"/>
      <c r="F25" s="62"/>
    </row>
    <row r="26" spans="1:6" s="92" customFormat="1" ht="37.799999999999997" customHeight="1">
      <c r="A26" s="57"/>
      <c r="B26" s="69" t="s">
        <v>808</v>
      </c>
      <c r="C26" s="60" t="s">
        <v>179</v>
      </c>
      <c r="D26" s="501">
        <f>F24</f>
        <v>45000</v>
      </c>
      <c r="E26" s="494"/>
      <c r="F26" s="62"/>
    </row>
    <row r="27" spans="1:6" s="92" customFormat="1">
      <c r="A27" s="57"/>
      <c r="B27" s="69"/>
      <c r="C27" s="60"/>
      <c r="D27" s="501"/>
      <c r="E27" s="373"/>
      <c r="F27" s="62"/>
    </row>
    <row r="28" spans="1:6" s="92" customFormat="1">
      <c r="A28" s="57" t="s">
        <v>771</v>
      </c>
      <c r="B28" s="69" t="s">
        <v>180</v>
      </c>
      <c r="C28" s="69"/>
      <c r="D28" s="501"/>
      <c r="E28" s="372"/>
      <c r="F28" s="62"/>
    </row>
    <row r="29" spans="1:6" s="92" customFormat="1">
      <c r="A29" s="57"/>
      <c r="B29" s="69"/>
      <c r="C29" s="69"/>
      <c r="D29" s="501"/>
      <c r="E29" s="372"/>
      <c r="F29" s="62"/>
    </row>
    <row r="30" spans="1:6" s="92" customFormat="1" ht="12.9" customHeight="1">
      <c r="A30" s="57"/>
      <c r="B30" s="69" t="s">
        <v>181</v>
      </c>
      <c r="C30" s="139" t="s">
        <v>567</v>
      </c>
      <c r="D30" s="501">
        <f>3*3</f>
        <v>9</v>
      </c>
      <c r="E30" s="495"/>
      <c r="F30" s="62"/>
    </row>
    <row r="31" spans="1:6" s="92" customFormat="1" ht="12.9" customHeight="1">
      <c r="A31" s="57"/>
      <c r="B31" s="69"/>
      <c r="C31" s="60"/>
      <c r="D31" s="501"/>
      <c r="E31" s="495"/>
      <c r="F31" s="62"/>
    </row>
    <row r="32" spans="1:6" s="92" customFormat="1" ht="12.9" customHeight="1">
      <c r="A32" s="57"/>
      <c r="B32" s="69" t="s">
        <v>182</v>
      </c>
      <c r="C32" s="139" t="s">
        <v>673</v>
      </c>
      <c r="D32" s="501">
        <f>3*3</f>
        <v>9</v>
      </c>
      <c r="E32" s="495"/>
      <c r="F32" s="62"/>
    </row>
    <row r="33" spans="1:6" s="92" customFormat="1" ht="12.9" customHeight="1">
      <c r="A33" s="57"/>
      <c r="B33" s="69"/>
      <c r="C33" s="60"/>
      <c r="D33" s="501"/>
      <c r="E33" s="374"/>
      <c r="F33" s="62"/>
    </row>
    <row r="34" spans="1:6" s="92" customFormat="1" ht="12.9" customHeight="1">
      <c r="A34" s="57" t="s">
        <v>183</v>
      </c>
      <c r="B34" s="69" t="s">
        <v>184</v>
      </c>
      <c r="C34" s="69"/>
      <c r="D34" s="501"/>
      <c r="E34" s="374"/>
      <c r="F34" s="62"/>
    </row>
    <row r="35" spans="1:6" s="92" customFormat="1" ht="12.9" customHeight="1">
      <c r="A35" s="57"/>
      <c r="B35" s="69" t="s">
        <v>185</v>
      </c>
      <c r="C35" s="60" t="s">
        <v>186</v>
      </c>
      <c r="D35" s="501">
        <f>1*3</f>
        <v>3</v>
      </c>
      <c r="E35" s="495"/>
      <c r="F35" s="62"/>
    </row>
    <row r="36" spans="1:6" s="92" customFormat="1" ht="12.9" customHeight="1">
      <c r="A36" s="57"/>
      <c r="B36" s="69"/>
      <c r="C36" s="60"/>
      <c r="D36" s="501"/>
      <c r="E36" s="374"/>
      <c r="F36" s="62"/>
    </row>
    <row r="37" spans="1:6" s="92" customFormat="1" ht="12.9" customHeight="1">
      <c r="A37" s="57"/>
      <c r="B37" s="69" t="s">
        <v>187</v>
      </c>
      <c r="C37" s="60" t="s">
        <v>188</v>
      </c>
      <c r="D37" s="501">
        <f>1*3</f>
        <v>3</v>
      </c>
      <c r="E37" s="495"/>
      <c r="F37" s="62"/>
    </row>
    <row r="38" spans="1:6" s="92" customFormat="1" ht="12.9" customHeight="1">
      <c r="A38" s="57"/>
      <c r="B38" s="69"/>
      <c r="C38" s="60"/>
      <c r="D38" s="501"/>
      <c r="E38" s="374"/>
      <c r="F38" s="62"/>
    </row>
    <row r="39" spans="1:6" s="92" customFormat="1" ht="12.9" customHeight="1">
      <c r="A39" s="57"/>
      <c r="B39" s="69" t="s">
        <v>189</v>
      </c>
      <c r="C39" s="60" t="s">
        <v>190</v>
      </c>
      <c r="D39" s="501">
        <f>50*3</f>
        <v>150</v>
      </c>
      <c r="E39" s="495"/>
      <c r="F39" s="62"/>
    </row>
    <row r="40" spans="1:6" s="92" customFormat="1" ht="12.9" customHeight="1">
      <c r="A40" s="57"/>
      <c r="B40" s="69"/>
      <c r="C40" s="60"/>
      <c r="D40" s="501"/>
      <c r="E40" s="374"/>
      <c r="F40" s="62"/>
    </row>
    <row r="41" spans="1:6" s="92" customFormat="1" ht="33.6" customHeight="1">
      <c r="A41" s="57" t="s">
        <v>191</v>
      </c>
      <c r="B41" s="69" t="s">
        <v>192</v>
      </c>
      <c r="C41" s="69"/>
      <c r="D41" s="501"/>
      <c r="E41" s="374"/>
      <c r="F41" s="62"/>
    </row>
    <row r="42" spans="1:6" s="92" customFormat="1" ht="12.9" customHeight="1">
      <c r="A42" s="57"/>
      <c r="B42" s="69" t="s">
        <v>193</v>
      </c>
      <c r="C42" s="60" t="s">
        <v>577</v>
      </c>
      <c r="D42" s="501">
        <f>500*3</f>
        <v>1500</v>
      </c>
      <c r="E42" s="495"/>
      <c r="F42" s="62"/>
    </row>
    <row r="43" spans="1:6" s="92" customFormat="1" ht="12.9" customHeight="1">
      <c r="A43" s="57"/>
      <c r="B43" s="69"/>
      <c r="C43" s="60"/>
      <c r="D43" s="501"/>
      <c r="E43" s="374"/>
      <c r="F43" s="62"/>
    </row>
    <row r="44" spans="1:6" s="92" customFormat="1" ht="42.75" customHeight="1" thickBot="1">
      <c r="A44" s="174"/>
      <c r="B44" s="229" t="s">
        <v>194</v>
      </c>
      <c r="C44" s="133" t="s">
        <v>577</v>
      </c>
      <c r="D44" s="536">
        <f>100*3</f>
        <v>300</v>
      </c>
      <c r="E44" s="496"/>
      <c r="F44" s="140"/>
    </row>
    <row r="45" spans="1:6" ht="21" customHeight="1" thickBot="1">
      <c r="A45" s="97" t="s">
        <v>195</v>
      </c>
      <c r="B45" s="575" t="s">
        <v>196</v>
      </c>
      <c r="C45" s="575"/>
      <c r="D45" s="575"/>
      <c r="E45" s="575"/>
      <c r="F45" s="178"/>
    </row>
    <row r="47" spans="1:6">
      <c r="A47" s="75"/>
    </row>
    <row r="48" spans="1:6">
      <c r="A48" s="75"/>
    </row>
  </sheetData>
  <mergeCells count="2">
    <mergeCell ref="B45:E45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8" zoomScaleNormal="100" zoomScaleSheetLayoutView="100" workbookViewId="0">
      <selection activeCell="F20" sqref="F20"/>
    </sheetView>
  </sheetViews>
  <sheetFormatPr defaultColWidth="9.33203125" defaultRowHeight="13.2"/>
  <cols>
    <col min="1" max="1" width="11.77734375" style="96" customWidth="1"/>
    <col min="2" max="2" width="35.109375" style="96" customWidth="1"/>
    <col min="3" max="3" width="7.109375" style="96" bestFit="1" customWidth="1"/>
    <col min="4" max="5" width="12" style="96" bestFit="1" customWidth="1"/>
    <col min="6" max="6" width="18.77734375" style="96" customWidth="1"/>
    <col min="7" max="16384" width="9.33203125" style="96"/>
  </cols>
  <sheetData>
    <row r="1" spans="1:6">
      <c r="A1" s="77" t="str">
        <f>'B-M0200'!A1:B1</f>
        <v>CONTRACT NO:LDPWRI-ROADS/18001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POLOKWANE MUNICIPALITY</v>
      </c>
    </row>
    <row r="4" spans="1:6" ht="15.75" customHeight="1" thickBot="1"/>
    <row r="5" spans="1:6" s="165" customFormat="1" ht="31.95" customHeight="1" thickBot="1">
      <c r="A5" s="189" t="s">
        <v>197</v>
      </c>
      <c r="B5" s="52" t="s">
        <v>198</v>
      </c>
      <c r="C5" s="52" t="s">
        <v>199</v>
      </c>
      <c r="D5" s="52" t="s">
        <v>200</v>
      </c>
      <c r="E5" s="52" t="s">
        <v>201</v>
      </c>
      <c r="F5" s="52" t="s">
        <v>202</v>
      </c>
    </row>
    <row r="6" spans="1:6" ht="26.4">
      <c r="A6" s="390" t="s">
        <v>203</v>
      </c>
      <c r="B6" s="388" t="s">
        <v>204</v>
      </c>
      <c r="C6" s="183"/>
      <c r="D6" s="184"/>
      <c r="E6" s="185"/>
      <c r="F6" s="185"/>
    </row>
    <row r="7" spans="1:6" ht="23.25" customHeight="1">
      <c r="A7" s="180" t="s">
        <v>766</v>
      </c>
      <c r="B7" s="69" t="s">
        <v>205</v>
      </c>
      <c r="C7" s="58"/>
      <c r="D7" s="58"/>
      <c r="E7" s="179"/>
      <c r="F7" s="179"/>
    </row>
    <row r="8" spans="1:6" ht="11.25" customHeight="1">
      <c r="A8" s="180"/>
      <c r="B8" s="69"/>
      <c r="C8" s="58"/>
      <c r="D8" s="58"/>
      <c r="E8" s="179"/>
      <c r="F8" s="179"/>
    </row>
    <row r="9" spans="1:6" ht="25.5" customHeight="1">
      <c r="A9" s="180"/>
      <c r="B9" s="69" t="s">
        <v>206</v>
      </c>
      <c r="C9" s="60"/>
      <c r="D9" s="173"/>
      <c r="E9" s="82"/>
      <c r="F9" s="62"/>
    </row>
    <row r="10" spans="1:6" ht="25.5" customHeight="1">
      <c r="A10" s="180"/>
      <c r="B10" s="545" t="s">
        <v>840</v>
      </c>
      <c r="C10" s="60" t="s">
        <v>7</v>
      </c>
      <c r="D10" s="173">
        <v>36</v>
      </c>
      <c r="E10" s="82"/>
      <c r="F10" s="62"/>
    </row>
    <row r="11" spans="1:6" ht="25.5" customHeight="1">
      <c r="A11" s="180"/>
      <c r="B11" s="69"/>
      <c r="C11" s="60"/>
      <c r="D11" s="173"/>
      <c r="E11" s="82"/>
      <c r="F11" s="62"/>
    </row>
    <row r="12" spans="1:6" ht="25.5" customHeight="1">
      <c r="A12" s="180"/>
      <c r="B12" s="69"/>
      <c r="C12" s="60"/>
      <c r="D12" s="173"/>
      <c r="E12" s="82"/>
      <c r="F12" s="62"/>
    </row>
    <row r="13" spans="1:6" ht="25.5" customHeight="1">
      <c r="A13" s="180"/>
      <c r="B13" s="69"/>
      <c r="C13" s="60"/>
      <c r="D13" s="173"/>
      <c r="E13" s="82"/>
      <c r="F13" s="62"/>
    </row>
    <row r="14" spans="1:6" ht="25.5" customHeight="1">
      <c r="A14" s="180"/>
      <c r="B14" s="69"/>
      <c r="C14" s="60"/>
      <c r="D14" s="173"/>
      <c r="E14" s="82"/>
      <c r="F14" s="62"/>
    </row>
    <row r="15" spans="1:6" ht="25.5" customHeight="1">
      <c r="A15" s="180"/>
      <c r="B15" s="69"/>
      <c r="C15" s="60"/>
      <c r="D15" s="173"/>
      <c r="E15" s="82"/>
      <c r="F15" s="62"/>
    </row>
    <row r="16" spans="1:6" ht="25.5" customHeight="1">
      <c r="A16" s="180"/>
      <c r="B16" s="69"/>
      <c r="C16" s="60"/>
      <c r="D16" s="173"/>
      <c r="E16" s="82"/>
      <c r="F16" s="62"/>
    </row>
    <row r="17" spans="1:7" ht="25.5" customHeight="1">
      <c r="A17" s="180"/>
      <c r="B17" s="69"/>
      <c r="C17" s="60"/>
      <c r="D17" s="173"/>
      <c r="E17" s="82"/>
      <c r="F17" s="62"/>
    </row>
    <row r="18" spans="1:7" ht="25.5" customHeight="1">
      <c r="A18" s="180"/>
      <c r="B18" s="69"/>
      <c r="C18" s="60"/>
      <c r="D18" s="173"/>
      <c r="E18" s="82"/>
      <c r="F18" s="62"/>
    </row>
    <row r="19" spans="1:7" ht="233.25" customHeight="1" thickBot="1">
      <c r="A19" s="87"/>
      <c r="B19" s="71"/>
      <c r="C19" s="89"/>
      <c r="D19" s="89"/>
      <c r="E19" s="186"/>
      <c r="F19" s="186"/>
    </row>
    <row r="20" spans="1:7" s="188" customFormat="1" ht="31.5" customHeight="1" thickBot="1">
      <c r="A20" s="97" t="s">
        <v>207</v>
      </c>
      <c r="B20" s="575" t="s">
        <v>208</v>
      </c>
      <c r="C20" s="575"/>
      <c r="D20" s="575"/>
      <c r="E20" s="575"/>
      <c r="F20" s="74"/>
      <c r="G20" s="187"/>
    </row>
    <row r="21" spans="1:7" ht="13.8">
      <c r="F21" s="106"/>
      <c r="G21" s="106"/>
    </row>
    <row r="22" spans="1:7" ht="13.8">
      <c r="A22" s="75"/>
      <c r="F22" s="106"/>
      <c r="G22" s="106"/>
    </row>
    <row r="23" spans="1:7" ht="13.8">
      <c r="A23" s="75"/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20:E2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Layout" zoomScaleNormal="100" zoomScaleSheetLayoutView="100" workbookViewId="0">
      <selection activeCell="F3" sqref="F3"/>
    </sheetView>
  </sheetViews>
  <sheetFormatPr defaultColWidth="9.33203125" defaultRowHeight="13.2"/>
  <cols>
    <col min="1" max="1" width="12" style="96" customWidth="1"/>
    <col min="2" max="2" width="38.44140625" style="96" customWidth="1"/>
    <col min="3" max="3" width="7.10937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NO:LDPWRI-ROADS/18001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POLOKWANE MUNICIPALITY</v>
      </c>
    </row>
    <row r="4" spans="1:6" ht="15.75" customHeight="1" thickBot="1"/>
    <row r="5" spans="1:6" s="165" customFormat="1" ht="31.95" customHeight="1" thickBot="1">
      <c r="A5" s="189" t="s">
        <v>209</v>
      </c>
      <c r="B5" s="52" t="s">
        <v>210</v>
      </c>
      <c r="C5" s="52" t="s">
        <v>211</v>
      </c>
      <c r="D5" s="52" t="s">
        <v>212</v>
      </c>
      <c r="E5" s="52" t="s">
        <v>213</v>
      </c>
      <c r="F5" s="52" t="s">
        <v>214</v>
      </c>
    </row>
    <row r="6" spans="1:6" s="49" customFormat="1" ht="35.4" customHeight="1">
      <c r="A6" s="282" t="s">
        <v>215</v>
      </c>
      <c r="B6" s="388" t="s">
        <v>216</v>
      </c>
      <c r="C6" s="190"/>
      <c r="D6" s="190"/>
      <c r="E6" s="190"/>
      <c r="F6" s="190"/>
    </row>
    <row r="7" spans="1:6" s="49" customFormat="1" ht="13.8">
      <c r="A7" s="57" t="s">
        <v>764</v>
      </c>
      <c r="B7" s="84" t="s">
        <v>217</v>
      </c>
      <c r="C7" s="100"/>
      <c r="D7" s="100"/>
      <c r="E7" s="100"/>
      <c r="F7" s="100"/>
    </row>
    <row r="8" spans="1:6" s="49" customFormat="1" ht="40.200000000000003">
      <c r="A8" s="59"/>
      <c r="B8" s="561" t="s">
        <v>868</v>
      </c>
      <c r="C8" s="100"/>
      <c r="D8" s="100"/>
      <c r="E8" s="100"/>
      <c r="F8" s="100"/>
    </row>
    <row r="9" spans="1:6" s="49" customFormat="1" ht="13.8">
      <c r="A9" s="59"/>
      <c r="B9" s="84"/>
      <c r="C9" s="100"/>
      <c r="D9" s="100"/>
      <c r="E9" s="100"/>
      <c r="F9" s="100"/>
    </row>
    <row r="10" spans="1:6" s="49" customFormat="1" ht="13.8">
      <c r="A10" s="59"/>
      <c r="B10" s="84" t="s">
        <v>218</v>
      </c>
      <c r="C10" s="85" t="s">
        <v>219</v>
      </c>
      <c r="D10" s="191">
        <v>36</v>
      </c>
      <c r="E10" s="182"/>
      <c r="F10" s="182"/>
    </row>
    <row r="11" spans="1:6" s="49" customFormat="1" ht="13.8">
      <c r="A11" s="59"/>
      <c r="B11" s="84"/>
      <c r="C11" s="85"/>
      <c r="D11" s="191"/>
      <c r="E11" s="182"/>
      <c r="F11" s="182"/>
    </row>
    <row r="12" spans="1:6" s="49" customFormat="1" ht="26.4">
      <c r="A12" s="57" t="s">
        <v>765</v>
      </c>
      <c r="B12" s="84" t="s">
        <v>578</v>
      </c>
      <c r="C12" s="85" t="s">
        <v>7</v>
      </c>
      <c r="D12" s="191">
        <v>36</v>
      </c>
      <c r="E12" s="182"/>
      <c r="F12" s="182"/>
    </row>
    <row r="13" spans="1:6" s="49" customFormat="1" ht="13.8">
      <c r="A13" s="59"/>
      <c r="B13" s="84"/>
      <c r="C13" s="85"/>
      <c r="D13" s="192"/>
      <c r="E13" s="193"/>
      <c r="F13" s="194"/>
    </row>
    <row r="14" spans="1:6" s="49" customFormat="1" ht="13.8">
      <c r="A14" s="57"/>
      <c r="B14" s="84"/>
      <c r="C14" s="100"/>
      <c r="D14" s="100"/>
      <c r="E14" s="100"/>
      <c r="F14" s="100"/>
    </row>
    <row r="15" spans="1:6" s="49" customFormat="1" ht="13.8">
      <c r="A15" s="59"/>
      <c r="B15" s="84"/>
      <c r="C15" s="85"/>
      <c r="D15" s="191"/>
      <c r="E15" s="195"/>
      <c r="F15" s="182"/>
    </row>
    <row r="16" spans="1:6" s="49" customFormat="1" ht="21.75" customHeight="1">
      <c r="A16" s="59"/>
      <c r="B16" s="84"/>
      <c r="C16" s="85"/>
      <c r="D16" s="191"/>
      <c r="E16" s="195"/>
      <c r="F16" s="182"/>
    </row>
    <row r="17" spans="1:7" s="49" customFormat="1" ht="21.75" customHeight="1">
      <c r="A17" s="59"/>
      <c r="B17" s="84"/>
      <c r="C17" s="85"/>
      <c r="D17" s="191"/>
      <c r="E17" s="195"/>
      <c r="F17" s="182"/>
    </row>
    <row r="18" spans="1:7" s="49" customFormat="1" ht="24.75" customHeight="1">
      <c r="A18" s="59"/>
      <c r="B18" s="84"/>
      <c r="C18" s="85"/>
      <c r="D18" s="191"/>
      <c r="E18" s="195"/>
      <c r="F18" s="182"/>
    </row>
    <row r="19" spans="1:7" s="49" customFormat="1" ht="24.75" customHeight="1">
      <c r="A19" s="59"/>
      <c r="B19" s="84"/>
      <c r="C19" s="85"/>
      <c r="D19" s="191"/>
      <c r="E19" s="195"/>
      <c r="F19" s="182"/>
    </row>
    <row r="20" spans="1:7" s="49" customFormat="1" ht="24.75" customHeight="1">
      <c r="A20" s="59"/>
      <c r="B20" s="84"/>
      <c r="C20" s="85"/>
      <c r="D20" s="191"/>
      <c r="E20" s="195"/>
      <c r="F20" s="182"/>
    </row>
    <row r="21" spans="1:7" s="49" customFormat="1" ht="122.25" customHeight="1">
      <c r="A21" s="59"/>
      <c r="B21" s="84"/>
      <c r="C21" s="85"/>
      <c r="D21" s="191"/>
      <c r="E21" s="195"/>
      <c r="F21" s="182"/>
    </row>
    <row r="22" spans="1:7" s="49" customFormat="1" ht="161.25" customHeight="1" thickBot="1">
      <c r="A22" s="59"/>
      <c r="B22" s="84"/>
      <c r="C22" s="85"/>
      <c r="D22" s="191"/>
      <c r="E22" s="195"/>
      <c r="F22" s="182"/>
    </row>
    <row r="23" spans="1:7" s="51" customFormat="1" ht="21.6" customHeight="1" thickBot="1">
      <c r="A23" s="97" t="s">
        <v>221</v>
      </c>
      <c r="B23" s="578" t="s">
        <v>222</v>
      </c>
      <c r="C23" s="578"/>
      <c r="D23" s="578"/>
      <c r="E23" s="578"/>
      <c r="F23" s="105"/>
      <c r="G23" s="196"/>
    </row>
    <row r="24" spans="1:7" ht="13.8">
      <c r="F24" s="106"/>
      <c r="G24" s="106"/>
    </row>
    <row r="25" spans="1:7" ht="13.8">
      <c r="A25" s="75"/>
      <c r="F25" s="106"/>
      <c r="G25" s="106"/>
    </row>
    <row r="26" spans="1:7" ht="13.8">
      <c r="A26" s="75"/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  <row r="48" spans="6:7" ht="13.8">
      <c r="F48" s="106"/>
      <c r="G48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18" zoomScaleNormal="100" zoomScaleSheetLayoutView="100" workbookViewId="0">
      <selection activeCell="F21" sqref="F21"/>
    </sheetView>
  </sheetViews>
  <sheetFormatPr defaultColWidth="9.33203125" defaultRowHeight="13.2"/>
  <cols>
    <col min="1" max="1" width="12" style="96" customWidth="1"/>
    <col min="2" max="2" width="36.109375" style="96" customWidth="1"/>
    <col min="3" max="3" width="7.77734375" style="96" bestFit="1" customWidth="1"/>
    <col min="4" max="4" width="11.77734375" style="96" customWidth="1"/>
    <col min="5" max="5" width="10" style="96" customWidth="1"/>
    <col min="6" max="6" width="16.6640625" style="96" customWidth="1"/>
    <col min="7" max="16384" width="9.33203125" style="96"/>
  </cols>
  <sheetData>
    <row r="1" spans="1:8">
      <c r="A1" s="77" t="str">
        <f>'B-M0200'!A1:B1</f>
        <v>CONTRACT NO:LDPWRI-ROADS/18001</v>
      </c>
    </row>
    <row r="2" spans="1:8" ht="18.75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8">
      <c r="A3" s="77" t="str">
        <f>'B-M0200'!A3:B3</f>
        <v>POLOKWANE MUNICIPALITY</v>
      </c>
    </row>
    <row r="4" spans="1:8" ht="13.8" thickBot="1"/>
    <row r="5" spans="1:8" s="165" customFormat="1" ht="31.95" customHeight="1" thickBot="1">
      <c r="A5" s="189" t="s">
        <v>223</v>
      </c>
      <c r="B5" s="52" t="s">
        <v>224</v>
      </c>
      <c r="C5" s="52" t="s">
        <v>225</v>
      </c>
      <c r="D5" s="52" t="s">
        <v>226</v>
      </c>
      <c r="E5" s="52" t="s">
        <v>227</v>
      </c>
      <c r="F5" s="52" t="s">
        <v>228</v>
      </c>
    </row>
    <row r="6" spans="1:8" ht="27" customHeight="1">
      <c r="A6" s="282" t="s">
        <v>229</v>
      </c>
      <c r="B6" s="388" t="s">
        <v>230</v>
      </c>
      <c r="C6" s="129"/>
      <c r="D6" s="129"/>
      <c r="E6" s="129"/>
      <c r="F6" s="129"/>
    </row>
    <row r="7" spans="1:8" ht="27.15" customHeight="1">
      <c r="A7" s="101" t="s">
        <v>762</v>
      </c>
      <c r="B7" s="84" t="s">
        <v>231</v>
      </c>
      <c r="C7" s="85" t="s">
        <v>580</v>
      </c>
      <c r="D7" s="506">
        <f>5000*2.5*0.2*3</f>
        <v>7500</v>
      </c>
      <c r="E7" s="182"/>
      <c r="F7" s="182"/>
      <c r="H7" s="103"/>
    </row>
    <row r="8" spans="1:8" ht="11.25" customHeight="1">
      <c r="A8" s="101"/>
      <c r="B8" s="84"/>
      <c r="C8" s="85"/>
      <c r="D8" s="506"/>
      <c r="E8" s="182"/>
      <c r="F8" s="182"/>
      <c r="H8" s="103"/>
    </row>
    <row r="9" spans="1:8" ht="16.2">
      <c r="A9" s="101" t="s">
        <v>763</v>
      </c>
      <c r="B9" s="84" t="s">
        <v>233</v>
      </c>
      <c r="C9" s="85" t="s">
        <v>580</v>
      </c>
      <c r="D9" s="506">
        <f>5000*2.5*0.2*3</f>
        <v>7500</v>
      </c>
      <c r="E9" s="182"/>
      <c r="F9" s="182"/>
      <c r="H9" s="103"/>
    </row>
    <row r="10" spans="1:8" ht="11.25" customHeight="1">
      <c r="A10" s="101"/>
      <c r="B10" s="84"/>
      <c r="C10" s="85"/>
      <c r="D10" s="506"/>
      <c r="E10" s="182"/>
      <c r="F10" s="182"/>
      <c r="H10" s="103"/>
    </row>
    <row r="11" spans="1:8" ht="27">
      <c r="A11" s="101" t="s">
        <v>234</v>
      </c>
      <c r="B11" s="84" t="s">
        <v>235</v>
      </c>
      <c r="C11" s="85" t="s">
        <v>577</v>
      </c>
      <c r="D11" s="506">
        <f>6300*3*2</f>
        <v>37800</v>
      </c>
      <c r="E11" s="182"/>
      <c r="F11" s="182"/>
      <c r="H11" s="103"/>
    </row>
    <row r="12" spans="1:8" ht="24" customHeight="1">
      <c r="A12" s="101"/>
      <c r="B12" s="84"/>
      <c r="C12" s="85"/>
      <c r="D12" s="181"/>
      <c r="E12" s="182"/>
      <c r="F12" s="182"/>
    </row>
    <row r="13" spans="1:8" ht="24" customHeight="1">
      <c r="A13" s="101"/>
      <c r="B13" s="84"/>
      <c r="C13" s="85"/>
      <c r="D13" s="181"/>
      <c r="E13" s="182"/>
      <c r="F13" s="182"/>
    </row>
    <row r="14" spans="1:8" ht="24" customHeight="1">
      <c r="A14" s="101"/>
      <c r="B14" s="84"/>
      <c r="C14" s="85"/>
      <c r="D14" s="181"/>
      <c r="E14" s="182"/>
      <c r="F14" s="182"/>
    </row>
    <row r="15" spans="1:8" ht="24" customHeight="1">
      <c r="A15" s="101"/>
      <c r="B15" s="84"/>
      <c r="C15" s="85"/>
      <c r="D15" s="181"/>
      <c r="E15" s="182"/>
      <c r="F15" s="182"/>
    </row>
    <row r="16" spans="1:8" ht="24" customHeight="1">
      <c r="A16" s="101"/>
      <c r="B16" s="84"/>
      <c r="C16" s="85"/>
      <c r="D16" s="181"/>
      <c r="E16" s="182"/>
      <c r="F16" s="182"/>
    </row>
    <row r="17" spans="1:8" ht="24" customHeight="1">
      <c r="A17" s="101"/>
      <c r="B17" s="84"/>
      <c r="C17" s="85"/>
      <c r="D17" s="181"/>
      <c r="E17" s="182"/>
      <c r="F17" s="182"/>
    </row>
    <row r="18" spans="1:8" ht="24" customHeight="1">
      <c r="A18" s="101"/>
      <c r="B18" s="84"/>
      <c r="C18" s="85"/>
      <c r="D18" s="181"/>
      <c r="E18" s="182"/>
      <c r="F18" s="182"/>
    </row>
    <row r="19" spans="1:8" ht="19.95" customHeight="1">
      <c r="A19" s="101"/>
      <c r="B19" s="84"/>
      <c r="C19" s="85"/>
      <c r="D19" s="191"/>
      <c r="E19" s="182"/>
      <c r="F19" s="182"/>
    </row>
    <row r="20" spans="1:8" ht="268.5" customHeight="1" thickBot="1">
      <c r="A20" s="101"/>
      <c r="B20" s="84"/>
      <c r="C20" s="85"/>
      <c r="D20" s="181"/>
      <c r="E20" s="182"/>
      <c r="F20" s="182"/>
    </row>
    <row r="21" spans="1:8" s="188" customFormat="1" ht="21.6" customHeight="1" thickBot="1">
      <c r="A21" s="488" t="s">
        <v>236</v>
      </c>
      <c r="B21" s="578" t="s">
        <v>237</v>
      </c>
      <c r="C21" s="578"/>
      <c r="D21" s="578"/>
      <c r="E21" s="578"/>
      <c r="F21" s="105"/>
      <c r="G21" s="187"/>
      <c r="H21" s="187"/>
    </row>
    <row r="22" spans="1:8" ht="13.8">
      <c r="A22" s="103"/>
      <c r="B22" s="103"/>
      <c r="C22" s="103"/>
      <c r="D22" s="103"/>
      <c r="E22" s="103"/>
      <c r="F22" s="106"/>
      <c r="G22" s="106"/>
      <c r="H22" s="106"/>
    </row>
    <row r="23" spans="1:8" ht="13.8">
      <c r="A23" s="75"/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1:E21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6" zoomScaleNormal="100" zoomScaleSheetLayoutView="100" workbookViewId="0">
      <selection activeCell="F19" sqref="F19"/>
    </sheetView>
  </sheetViews>
  <sheetFormatPr defaultColWidth="9.33203125" defaultRowHeight="13.2"/>
  <cols>
    <col min="1" max="1" width="11.77734375" style="96" customWidth="1"/>
    <col min="2" max="2" width="38" style="96" customWidth="1"/>
    <col min="3" max="3" width="10" style="96" customWidth="1"/>
    <col min="4" max="4" width="12.332031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NO:LDPWRI-ROADS/18001</v>
      </c>
    </row>
    <row r="2" spans="1:6" ht="20.25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POLOKWANE MUNICIPALITY</v>
      </c>
    </row>
    <row r="4" spans="1:6" ht="15.75" customHeight="1" thickBot="1"/>
    <row r="5" spans="1:6" s="165" customFormat="1" ht="31.95" customHeight="1" thickBot="1">
      <c r="A5" s="189" t="s">
        <v>238</v>
      </c>
      <c r="B5" s="52" t="s">
        <v>239</v>
      </c>
      <c r="C5" s="52" t="s">
        <v>240</v>
      </c>
      <c r="D5" s="52" t="s">
        <v>241</v>
      </c>
      <c r="E5" s="52" t="s">
        <v>242</v>
      </c>
      <c r="F5" s="52" t="s">
        <v>243</v>
      </c>
    </row>
    <row r="6" spans="1:6" s="49" customFormat="1" ht="17.7" customHeight="1">
      <c r="A6" s="282" t="s">
        <v>244</v>
      </c>
      <c r="B6" s="391" t="s">
        <v>245</v>
      </c>
      <c r="C6" s="155"/>
      <c r="D6" s="155"/>
      <c r="E6" s="155"/>
      <c r="F6" s="155"/>
    </row>
    <row r="7" spans="1:6" s="49" customFormat="1" ht="28.95" customHeight="1">
      <c r="A7" s="57" t="s">
        <v>761</v>
      </c>
      <c r="B7" s="69" t="s">
        <v>246</v>
      </c>
      <c r="C7" s="56"/>
      <c r="D7" s="56"/>
      <c r="E7" s="56"/>
      <c r="F7" s="56"/>
    </row>
    <row r="8" spans="1:6" s="49" customFormat="1" ht="39.6">
      <c r="A8" s="59"/>
      <c r="B8" s="545" t="s">
        <v>869</v>
      </c>
      <c r="C8" s="60" t="s">
        <v>247</v>
      </c>
      <c r="D8" s="173">
        <v>36</v>
      </c>
      <c r="E8" s="62"/>
      <c r="F8" s="62"/>
    </row>
    <row r="9" spans="1:6" s="49" customFormat="1" ht="27" customHeight="1">
      <c r="A9" s="59"/>
      <c r="B9" s="197"/>
      <c r="C9" s="60"/>
      <c r="D9" s="198"/>
      <c r="E9" s="62"/>
      <c r="F9" s="199"/>
    </row>
    <row r="10" spans="1:6" s="49" customFormat="1" ht="27" customHeight="1">
      <c r="A10" s="59"/>
      <c r="B10" s="197"/>
      <c r="C10" s="60"/>
      <c r="D10" s="198"/>
      <c r="E10" s="62"/>
      <c r="F10" s="199"/>
    </row>
    <row r="11" spans="1:6" s="49" customFormat="1" ht="27" customHeight="1">
      <c r="A11" s="59"/>
      <c r="B11" s="197"/>
      <c r="C11" s="60"/>
      <c r="D11" s="198"/>
      <c r="E11" s="62"/>
      <c r="F11" s="199"/>
    </row>
    <row r="12" spans="1:6" s="49" customFormat="1" ht="27" customHeight="1">
      <c r="A12" s="59"/>
      <c r="B12" s="197"/>
      <c r="C12" s="60"/>
      <c r="D12" s="198"/>
      <c r="E12" s="62"/>
      <c r="F12" s="199"/>
    </row>
    <row r="13" spans="1:6" s="49" customFormat="1" ht="27" customHeight="1">
      <c r="A13" s="59"/>
      <c r="B13" s="197"/>
      <c r="C13" s="60"/>
      <c r="D13" s="198"/>
      <c r="E13" s="62"/>
      <c r="F13" s="199"/>
    </row>
    <row r="14" spans="1:6" s="49" customFormat="1" ht="27" customHeight="1">
      <c r="A14" s="59"/>
      <c r="B14" s="197"/>
      <c r="C14" s="60"/>
      <c r="D14" s="198"/>
      <c r="E14" s="62"/>
      <c r="F14" s="199"/>
    </row>
    <row r="15" spans="1:6" s="49" customFormat="1" ht="27" customHeight="1">
      <c r="A15" s="59"/>
      <c r="B15" s="197"/>
      <c r="C15" s="60"/>
      <c r="D15" s="198"/>
      <c r="E15" s="62"/>
      <c r="F15" s="199"/>
    </row>
    <row r="16" spans="1:6" s="49" customFormat="1" ht="27" customHeight="1">
      <c r="A16" s="59"/>
      <c r="B16" s="197"/>
      <c r="C16" s="60"/>
      <c r="D16" s="198"/>
      <c r="E16" s="62"/>
      <c r="F16" s="199"/>
    </row>
    <row r="17" spans="1:7" s="49" customFormat="1" ht="27" customHeight="1">
      <c r="A17" s="59"/>
      <c r="B17" s="197"/>
      <c r="C17" s="60"/>
      <c r="D17" s="198"/>
      <c r="E17" s="62"/>
      <c r="F17" s="199"/>
    </row>
    <row r="18" spans="1:7" s="49" customFormat="1" ht="261" customHeight="1" thickBot="1">
      <c r="A18" s="70"/>
      <c r="B18" s="200"/>
      <c r="C18" s="72"/>
      <c r="D18" s="201"/>
      <c r="E18" s="136"/>
      <c r="F18" s="202"/>
    </row>
    <row r="19" spans="1:7" s="51" customFormat="1" ht="21.6" customHeight="1" thickBot="1">
      <c r="A19" s="97" t="s">
        <v>248</v>
      </c>
      <c r="B19" s="575" t="s">
        <v>249</v>
      </c>
      <c r="C19" s="575"/>
      <c r="D19" s="575"/>
      <c r="E19" s="575"/>
      <c r="F19" s="74"/>
      <c r="G19" s="196"/>
    </row>
    <row r="20" spans="1:7" s="49" customFormat="1" ht="13.8">
      <c r="F20" s="90"/>
      <c r="G20" s="90"/>
    </row>
    <row r="21" spans="1:7" ht="13.8">
      <c r="A21" s="75"/>
      <c r="F21" s="106"/>
      <c r="G21" s="106"/>
    </row>
    <row r="22" spans="1:7" ht="13.8">
      <c r="A22" s="75"/>
      <c r="F22" s="106"/>
      <c r="G22" s="106"/>
    </row>
    <row r="23" spans="1:7" ht="13.8"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19:E19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21" zoomScaleNormal="100" zoomScaleSheetLayoutView="100" workbookViewId="0">
      <selection activeCell="F22" sqref="F22"/>
    </sheetView>
  </sheetViews>
  <sheetFormatPr defaultColWidth="9.33203125" defaultRowHeight="13.2"/>
  <cols>
    <col min="1" max="1" width="11.44140625" style="96" customWidth="1"/>
    <col min="2" max="2" width="35" style="96" customWidth="1"/>
    <col min="3" max="3" width="7.4414062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7" width="9.33203125" style="96"/>
    <col min="8" max="8" width="11.44140625" style="96" bestFit="1" customWidth="1"/>
    <col min="9" max="16384" width="9.33203125" style="96"/>
  </cols>
  <sheetData>
    <row r="1" spans="1:8">
      <c r="A1" s="77" t="str">
        <f>'B-M0200'!A1:B1</f>
        <v>CONTRACT NO:LDPWRI-ROADS/18001</v>
      </c>
    </row>
    <row r="2" spans="1:8" ht="21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8">
      <c r="A3" s="77" t="str">
        <f>'B-M0200'!A3:B3</f>
        <v>POLOKWANE MUNICIPALITY</v>
      </c>
    </row>
    <row r="4" spans="1:8" ht="15.75" customHeight="1" thickBot="1"/>
    <row r="5" spans="1:8" s="165" customFormat="1" ht="32.25" customHeight="1" thickBot="1">
      <c r="A5" s="233" t="s">
        <v>250</v>
      </c>
      <c r="B5" s="127" t="s">
        <v>251</v>
      </c>
      <c r="C5" s="127" t="s">
        <v>252</v>
      </c>
      <c r="D5" s="127" t="s">
        <v>253</v>
      </c>
      <c r="E5" s="127" t="s">
        <v>254</v>
      </c>
      <c r="F5" s="127" t="s">
        <v>255</v>
      </c>
    </row>
    <row r="6" spans="1:8" ht="24.75" customHeight="1">
      <c r="A6" s="282" t="s">
        <v>256</v>
      </c>
      <c r="B6" s="391" t="s">
        <v>257</v>
      </c>
      <c r="C6" s="155"/>
      <c r="D6" s="155"/>
      <c r="E6" s="155"/>
      <c r="F6" s="155"/>
    </row>
    <row r="7" spans="1:8" ht="20.85" customHeight="1">
      <c r="A7" s="57" t="s">
        <v>760</v>
      </c>
      <c r="B7" s="69" t="s">
        <v>258</v>
      </c>
      <c r="C7" s="56"/>
      <c r="D7" s="56"/>
      <c r="E7" s="56"/>
      <c r="F7" s="56"/>
    </row>
    <row r="8" spans="1:8" ht="20.85" customHeight="1">
      <c r="A8" s="59"/>
      <c r="B8" s="69" t="s">
        <v>259</v>
      </c>
      <c r="C8" s="56"/>
      <c r="D8" s="56"/>
      <c r="E8" s="56"/>
      <c r="F8" s="56"/>
    </row>
    <row r="9" spans="1:8" ht="39.6">
      <c r="A9" s="59"/>
      <c r="B9" s="545" t="s">
        <v>869</v>
      </c>
      <c r="C9" s="60" t="s">
        <v>260</v>
      </c>
      <c r="D9" s="173">
        <v>36</v>
      </c>
      <c r="E9" s="62"/>
      <c r="F9" s="62"/>
      <c r="H9" s="207"/>
    </row>
    <row r="10" spans="1:8" ht="24.75" customHeight="1">
      <c r="A10" s="57"/>
      <c r="B10" s="69"/>
      <c r="C10" s="56"/>
      <c r="D10" s="56"/>
      <c r="E10" s="62"/>
      <c r="F10" s="62"/>
    </row>
    <row r="11" spans="1:8" ht="24.75" customHeight="1">
      <c r="A11" s="57"/>
      <c r="B11" s="69"/>
      <c r="C11" s="60"/>
      <c r="D11" s="61"/>
      <c r="E11" s="62"/>
      <c r="F11" s="62"/>
    </row>
    <row r="12" spans="1:8" ht="19.95" customHeight="1">
      <c r="A12" s="206"/>
      <c r="B12" s="69"/>
      <c r="C12" s="172"/>
      <c r="D12" s="61"/>
      <c r="E12" s="62"/>
      <c r="F12" s="62"/>
    </row>
    <row r="13" spans="1:8" ht="19.95" customHeight="1">
      <c r="A13" s="206"/>
      <c r="B13" s="69"/>
      <c r="C13" s="172"/>
      <c r="D13" s="61"/>
      <c r="E13" s="62"/>
      <c r="F13" s="62"/>
    </row>
    <row r="14" spans="1:8" ht="19.95" customHeight="1">
      <c r="A14" s="206"/>
      <c r="B14" s="69"/>
      <c r="C14" s="172"/>
      <c r="D14" s="61"/>
      <c r="E14" s="62"/>
      <c r="F14" s="62"/>
    </row>
    <row r="15" spans="1:8" ht="19.95" customHeight="1">
      <c r="A15" s="206"/>
      <c r="B15" s="69"/>
      <c r="C15" s="172"/>
      <c r="D15" s="61"/>
      <c r="E15" s="62"/>
      <c r="F15" s="62"/>
    </row>
    <row r="16" spans="1:8" ht="19.95" customHeight="1">
      <c r="A16" s="206"/>
      <c r="B16" s="69"/>
      <c r="C16" s="172"/>
      <c r="D16" s="61"/>
      <c r="E16" s="62"/>
      <c r="F16" s="62"/>
    </row>
    <row r="17" spans="1:8" ht="19.95" customHeight="1">
      <c r="A17" s="206"/>
      <c r="B17" s="69"/>
      <c r="C17" s="172"/>
      <c r="D17" s="61"/>
      <c r="E17" s="62"/>
      <c r="F17" s="62"/>
    </row>
    <row r="18" spans="1:8" ht="19.95" customHeight="1">
      <c r="A18" s="206"/>
      <c r="B18" s="69"/>
      <c r="C18" s="172"/>
      <c r="D18" s="61"/>
      <c r="E18" s="62"/>
      <c r="F18" s="62"/>
    </row>
    <row r="19" spans="1:8" ht="19.95" customHeight="1">
      <c r="A19" s="206"/>
      <c r="B19" s="69"/>
      <c r="C19" s="172"/>
      <c r="D19" s="61"/>
      <c r="E19" s="62"/>
      <c r="F19" s="62"/>
    </row>
    <row r="20" spans="1:8" ht="19.95" customHeight="1">
      <c r="A20" s="206"/>
      <c r="B20" s="69"/>
      <c r="C20" s="172"/>
      <c r="D20" s="61"/>
      <c r="E20" s="62"/>
      <c r="F20" s="62"/>
    </row>
    <row r="21" spans="1:8" ht="229.5" customHeight="1" thickBot="1">
      <c r="A21" s="70"/>
      <c r="B21" s="71"/>
      <c r="C21" s="72"/>
      <c r="D21" s="175"/>
      <c r="E21" s="136"/>
      <c r="F21" s="136"/>
    </row>
    <row r="22" spans="1:8" ht="21.6" customHeight="1" thickBot="1">
      <c r="A22" s="487" t="s">
        <v>261</v>
      </c>
      <c r="B22" s="575" t="s">
        <v>8</v>
      </c>
      <c r="C22" s="575"/>
      <c r="D22" s="575"/>
      <c r="E22" s="575"/>
      <c r="F22" s="205"/>
      <c r="G22" s="106"/>
      <c r="H22" s="106"/>
    </row>
    <row r="23" spans="1:8" ht="13.8"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A25" s="75"/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Layout" topLeftCell="A6" zoomScaleNormal="100" zoomScaleSheetLayoutView="100" workbookViewId="0">
      <selection activeCell="F26" sqref="F26"/>
    </sheetView>
  </sheetViews>
  <sheetFormatPr defaultColWidth="9.33203125" defaultRowHeight="13.2"/>
  <cols>
    <col min="1" max="1" width="11.77734375" style="96" customWidth="1"/>
    <col min="2" max="2" width="37" style="96" customWidth="1"/>
    <col min="3" max="3" width="7.77734375" style="96" bestFit="1" customWidth="1"/>
    <col min="4" max="4" width="11.77734375" style="96" customWidth="1"/>
    <col min="5" max="5" width="10.77734375" style="96" bestFit="1" customWidth="1"/>
    <col min="6" max="6" width="16.33203125" style="96" customWidth="1"/>
    <col min="7" max="16384" width="9.33203125" style="96"/>
  </cols>
  <sheetData>
    <row r="1" spans="1:11">
      <c r="A1" s="77" t="str">
        <f>'B-M0200'!A1:B1</f>
        <v>CONTRACT NO:LDPWRI-ROADS/18001</v>
      </c>
    </row>
    <row r="2" spans="1:11" ht="18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11">
      <c r="A3" s="77" t="str">
        <f>'B-M0200'!A3:B3</f>
        <v>POLOKWANE MUNICIPALITY</v>
      </c>
    </row>
    <row r="4" spans="1:11" ht="15.75" customHeight="1" thickBot="1"/>
    <row r="5" spans="1:11" s="165" customFormat="1" ht="36" customHeight="1" thickBot="1">
      <c r="A5" s="233" t="s">
        <v>262</v>
      </c>
      <c r="B5" s="127" t="s">
        <v>263</v>
      </c>
      <c r="C5" s="127" t="s">
        <v>264</v>
      </c>
      <c r="D5" s="127" t="s">
        <v>265</v>
      </c>
      <c r="E5" s="127" t="s">
        <v>266</v>
      </c>
      <c r="F5" s="127" t="s">
        <v>267</v>
      </c>
    </row>
    <row r="6" spans="1:11" ht="17.7" customHeight="1">
      <c r="A6" s="282" t="s">
        <v>268</v>
      </c>
      <c r="B6" s="154" t="s">
        <v>269</v>
      </c>
      <c r="C6" s="204"/>
      <c r="D6" s="204"/>
      <c r="E6" s="204"/>
      <c r="F6" s="204"/>
    </row>
    <row r="7" spans="1:11" ht="28.2" customHeight="1">
      <c r="A7" s="57" t="s">
        <v>759</v>
      </c>
      <c r="B7" s="156" t="s">
        <v>270</v>
      </c>
      <c r="C7" s="56"/>
      <c r="D7" s="56"/>
      <c r="E7" s="56"/>
      <c r="F7" s="56"/>
    </row>
    <row r="8" spans="1:11" ht="39.6">
      <c r="A8" s="59"/>
      <c r="B8" s="69" t="s">
        <v>271</v>
      </c>
      <c r="C8" s="60" t="s">
        <v>580</v>
      </c>
      <c r="D8" s="61">
        <f>30000*2.5*0.15*3*0.5</f>
        <v>16875</v>
      </c>
      <c r="E8" s="493"/>
      <c r="F8" s="95"/>
      <c r="I8" s="210"/>
      <c r="J8" s="210"/>
      <c r="K8" s="210"/>
    </row>
    <row r="9" spans="1:11" ht="13.8">
      <c r="A9" s="59"/>
      <c r="B9" s="69"/>
      <c r="C9" s="60"/>
      <c r="D9" s="61"/>
      <c r="E9" s="371"/>
      <c r="F9" s="62"/>
      <c r="I9" s="210"/>
      <c r="J9" s="210"/>
      <c r="K9" s="210"/>
    </row>
    <row r="10" spans="1:11" ht="47.25" customHeight="1">
      <c r="A10" s="59"/>
      <c r="B10" s="69" t="s">
        <v>272</v>
      </c>
      <c r="C10" s="60" t="s">
        <v>580</v>
      </c>
      <c r="D10" s="61">
        <f>30000*2.5*0.15*3*0.05*0.5</f>
        <v>843.75</v>
      </c>
      <c r="E10" s="493"/>
      <c r="F10" s="95"/>
    </row>
    <row r="11" spans="1:11" ht="13.8">
      <c r="A11" s="59"/>
      <c r="B11" s="69"/>
      <c r="C11" s="60"/>
      <c r="D11" s="61"/>
      <c r="E11" s="371"/>
      <c r="F11" s="62"/>
    </row>
    <row r="12" spans="1:11" ht="30.75" customHeight="1">
      <c r="A12" s="59"/>
      <c r="B12" s="69" t="s">
        <v>273</v>
      </c>
      <c r="C12" s="60" t="s">
        <v>580</v>
      </c>
      <c r="D12" s="61">
        <f>D8</f>
        <v>16875</v>
      </c>
      <c r="E12" s="493"/>
      <c r="F12" s="95"/>
    </row>
    <row r="13" spans="1:11" ht="13.8">
      <c r="A13" s="59"/>
      <c r="B13" s="69"/>
      <c r="C13" s="60"/>
      <c r="D13" s="61"/>
      <c r="E13" s="371"/>
      <c r="F13" s="62"/>
      <c r="I13" s="210"/>
      <c r="J13" s="210"/>
      <c r="K13" s="210"/>
    </row>
    <row r="14" spans="1:11" ht="19.2" customHeight="1">
      <c r="A14" s="59"/>
      <c r="B14" s="69" t="s">
        <v>274</v>
      </c>
      <c r="C14" s="60" t="s">
        <v>275</v>
      </c>
      <c r="D14" s="61">
        <v>90</v>
      </c>
      <c r="E14" s="493"/>
      <c r="F14" s="95"/>
    </row>
    <row r="15" spans="1:11" ht="13.8">
      <c r="A15" s="59"/>
      <c r="B15" s="69"/>
      <c r="C15" s="60"/>
      <c r="D15" s="61"/>
      <c r="E15" s="371"/>
      <c r="F15" s="62"/>
      <c r="I15" s="210"/>
      <c r="J15" s="210"/>
      <c r="K15" s="210"/>
    </row>
    <row r="16" spans="1:11" ht="19.2" customHeight="1">
      <c r="A16" s="59"/>
      <c r="B16" s="69" t="s">
        <v>276</v>
      </c>
      <c r="C16" s="60" t="s">
        <v>277</v>
      </c>
      <c r="D16" s="173">
        <v>250</v>
      </c>
      <c r="E16" s="493"/>
      <c r="F16" s="95"/>
    </row>
    <row r="17" spans="1:11" ht="13.8">
      <c r="A17" s="59"/>
      <c r="B17" s="69"/>
      <c r="C17" s="60"/>
      <c r="D17" s="61"/>
      <c r="E17" s="371"/>
      <c r="F17" s="62"/>
      <c r="I17" s="210"/>
      <c r="J17" s="210"/>
      <c r="K17" s="210"/>
    </row>
    <row r="18" spans="1:11" ht="26.4">
      <c r="A18" s="206"/>
      <c r="B18" s="69" t="s">
        <v>278</v>
      </c>
      <c r="C18" s="203" t="s">
        <v>577</v>
      </c>
      <c r="D18" s="173">
        <v>0</v>
      </c>
      <c r="E18" s="497"/>
      <c r="F18" s="95"/>
    </row>
    <row r="19" spans="1:11" ht="24.75" customHeight="1">
      <c r="A19" s="206"/>
      <c r="B19" s="69"/>
      <c r="C19" s="203"/>
      <c r="D19" s="173"/>
      <c r="E19" s="208"/>
      <c r="F19" s="62"/>
    </row>
    <row r="20" spans="1:11" ht="24.75" customHeight="1">
      <c r="A20" s="206"/>
      <c r="B20" s="69"/>
      <c r="C20" s="203"/>
      <c r="D20" s="173"/>
      <c r="E20" s="208"/>
      <c r="F20" s="62"/>
    </row>
    <row r="21" spans="1:11" ht="24.75" customHeight="1">
      <c r="A21" s="206"/>
      <c r="B21" s="69"/>
      <c r="C21" s="203"/>
      <c r="D21" s="173"/>
      <c r="E21" s="208"/>
      <c r="F21" s="62"/>
    </row>
    <row r="22" spans="1:11" ht="30" customHeight="1">
      <c r="A22" s="206"/>
      <c r="B22" s="69"/>
      <c r="C22" s="203"/>
      <c r="D22" s="173"/>
      <c r="E22" s="208"/>
      <c r="F22" s="62"/>
    </row>
    <row r="23" spans="1:11" ht="24.75" customHeight="1">
      <c r="A23" s="206"/>
      <c r="B23" s="69"/>
      <c r="C23" s="203"/>
      <c r="D23" s="173"/>
      <c r="E23" s="208"/>
      <c r="F23" s="62"/>
    </row>
    <row r="24" spans="1:11" ht="24.75" customHeight="1">
      <c r="A24" s="206"/>
      <c r="B24" s="69"/>
      <c r="C24" s="203"/>
      <c r="D24" s="173"/>
      <c r="E24" s="208"/>
      <c r="F24" s="62"/>
    </row>
    <row r="25" spans="1:11" ht="110.25" customHeight="1" thickBot="1">
      <c r="A25" s="158"/>
      <c r="B25" s="71"/>
      <c r="C25" s="159"/>
      <c r="D25" s="175"/>
      <c r="E25" s="209"/>
      <c r="F25" s="136"/>
    </row>
    <row r="26" spans="1:11" ht="21.6" customHeight="1" thickBot="1">
      <c r="A26" s="487" t="s">
        <v>279</v>
      </c>
      <c r="B26" s="581" t="s">
        <v>280</v>
      </c>
      <c r="C26" s="581"/>
      <c r="D26" s="581"/>
      <c r="E26" s="581"/>
      <c r="F26" s="205"/>
      <c r="G26" s="106"/>
    </row>
    <row r="27" spans="1:11" ht="13.8">
      <c r="F27" s="106"/>
      <c r="G27" s="106"/>
    </row>
    <row r="28" spans="1:11" ht="13.8">
      <c r="A28" s="75"/>
      <c r="F28" s="106"/>
      <c r="G28" s="106"/>
    </row>
    <row r="29" spans="1:11" ht="13.8">
      <c r="A29" s="75"/>
      <c r="F29" s="106"/>
      <c r="G29" s="106"/>
    </row>
    <row r="30" spans="1:11" ht="13.8">
      <c r="F30" s="106"/>
      <c r="G30" s="106"/>
    </row>
    <row r="31" spans="1:11" ht="13.8">
      <c r="F31" s="106"/>
      <c r="G31" s="106"/>
    </row>
    <row r="32" spans="1:11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</sheetData>
  <mergeCells count="2">
    <mergeCell ref="B26:E2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6" sqref="F36"/>
    </sheetView>
  </sheetViews>
  <sheetFormatPr defaultColWidth="9.33203125" defaultRowHeight="13.2"/>
  <cols>
    <col min="1" max="1" width="12.33203125" style="96" customWidth="1"/>
    <col min="2" max="2" width="41" style="96" customWidth="1"/>
    <col min="3" max="3" width="6.109375" style="96" bestFit="1" customWidth="1"/>
    <col min="4" max="4" width="12" style="96" bestFit="1" customWidth="1"/>
    <col min="5" max="5" width="11" style="96" customWidth="1"/>
    <col min="6" max="6" width="13" style="96" customWidth="1"/>
    <col min="7" max="16384" width="9.33203125" style="96"/>
  </cols>
  <sheetData>
    <row r="1" spans="1:6">
      <c r="A1" s="77" t="str">
        <f>'B-M0200'!A1:B1</f>
        <v>CONTRACT NO:LDPWRI-ROADS/18001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POLOKWANE MUNICIPALITY</v>
      </c>
    </row>
    <row r="4" spans="1:6" ht="15.75" customHeight="1" thickBot="1"/>
    <row r="5" spans="1:6" s="165" customFormat="1" ht="36" customHeight="1" thickBot="1">
      <c r="A5" s="189" t="s">
        <v>293</v>
      </c>
      <c r="B5" s="52" t="s">
        <v>294</v>
      </c>
      <c r="C5" s="52" t="s">
        <v>295</v>
      </c>
      <c r="D5" s="52" t="s">
        <v>296</v>
      </c>
      <c r="E5" s="52" t="s">
        <v>297</v>
      </c>
      <c r="F5" s="52" t="s">
        <v>298</v>
      </c>
    </row>
    <row r="6" spans="1:6" ht="26.4">
      <c r="A6" s="396" t="s">
        <v>299</v>
      </c>
      <c r="B6" s="397" t="s">
        <v>300</v>
      </c>
      <c r="C6" s="129"/>
      <c r="D6" s="129"/>
      <c r="E6" s="129"/>
      <c r="F6" s="129"/>
    </row>
    <row r="7" spans="1:6" ht="28.2" customHeight="1">
      <c r="A7" s="101" t="s">
        <v>754</v>
      </c>
      <c r="B7" s="109" t="s">
        <v>301</v>
      </c>
      <c r="C7" s="98"/>
      <c r="D7" s="98"/>
      <c r="E7" s="98"/>
      <c r="F7" s="98"/>
    </row>
    <row r="8" spans="1:6" ht="19.95" customHeight="1">
      <c r="A8" s="130"/>
      <c r="B8" s="69" t="s">
        <v>582</v>
      </c>
      <c r="C8" s="60" t="s">
        <v>574</v>
      </c>
      <c r="D8" s="501">
        <v>0</v>
      </c>
      <c r="E8" s="498"/>
      <c r="F8" s="95"/>
    </row>
    <row r="9" spans="1:6">
      <c r="A9" s="131"/>
      <c r="B9" s="109"/>
      <c r="C9" s="133"/>
      <c r="D9" s="531"/>
      <c r="E9" s="495"/>
      <c r="F9" s="95"/>
    </row>
    <row r="10" spans="1:6" ht="19.2" customHeight="1">
      <c r="A10" s="130"/>
      <c r="B10" s="69" t="s">
        <v>581</v>
      </c>
      <c r="C10" s="60" t="s">
        <v>574</v>
      </c>
      <c r="D10" s="501">
        <v>0</v>
      </c>
      <c r="E10" s="498"/>
      <c r="F10" s="95"/>
    </row>
    <row r="11" spans="1:6">
      <c r="A11" s="131"/>
      <c r="B11" s="109"/>
      <c r="C11" s="133"/>
      <c r="D11" s="531"/>
      <c r="E11" s="94"/>
      <c r="F11" s="62"/>
    </row>
    <row r="12" spans="1:6" ht="19.2" customHeight="1">
      <c r="A12" s="130"/>
      <c r="B12" s="69" t="s">
        <v>583</v>
      </c>
      <c r="C12" s="60" t="s">
        <v>574</v>
      </c>
      <c r="D12" s="501">
        <v>0</v>
      </c>
      <c r="E12" s="94"/>
      <c r="F12" s="95" t="s">
        <v>552</v>
      </c>
    </row>
    <row r="13" spans="1:6" ht="11.25" customHeight="1">
      <c r="A13" s="130"/>
      <c r="B13" s="69"/>
      <c r="C13" s="60"/>
      <c r="D13" s="61"/>
      <c r="E13" s="94"/>
      <c r="F13" s="95"/>
    </row>
    <row r="14" spans="1:6" ht="26.4">
      <c r="A14" s="57" t="s">
        <v>755</v>
      </c>
      <c r="B14" s="69" t="s">
        <v>302</v>
      </c>
      <c r="C14" s="98"/>
      <c r="D14" s="132"/>
      <c r="E14" s="94"/>
      <c r="F14" s="95"/>
    </row>
    <row r="15" spans="1:6" ht="15.15" customHeight="1">
      <c r="A15" s="130"/>
      <c r="B15" s="69" t="s">
        <v>303</v>
      </c>
      <c r="C15" s="98"/>
      <c r="D15" s="132"/>
      <c r="E15" s="94"/>
      <c r="F15" s="95"/>
    </row>
    <row r="16" spans="1:6" ht="12.9" customHeight="1">
      <c r="A16" s="130"/>
      <c r="B16" s="69" t="s">
        <v>304</v>
      </c>
      <c r="C16" s="60" t="s">
        <v>305</v>
      </c>
      <c r="D16" s="501">
        <v>0</v>
      </c>
      <c r="E16" s="94"/>
      <c r="F16" s="95" t="s">
        <v>552</v>
      </c>
    </row>
    <row r="17" spans="1:6" ht="12.9" customHeight="1">
      <c r="A17" s="130"/>
      <c r="B17" s="69"/>
      <c r="C17" s="60"/>
      <c r="D17" s="501"/>
      <c r="E17" s="94"/>
      <c r="F17" s="62"/>
    </row>
    <row r="18" spans="1:6" ht="12.9" customHeight="1">
      <c r="A18" s="130"/>
      <c r="B18" s="69" t="s">
        <v>306</v>
      </c>
      <c r="C18" s="60" t="s">
        <v>307</v>
      </c>
      <c r="D18" s="501">
        <v>0</v>
      </c>
      <c r="E18" s="94"/>
      <c r="F18" s="95" t="s">
        <v>552</v>
      </c>
    </row>
    <row r="19" spans="1:6" ht="12.9" customHeight="1">
      <c r="A19" s="130"/>
      <c r="B19" s="69"/>
      <c r="C19" s="60"/>
      <c r="D19" s="501"/>
      <c r="E19" s="94"/>
      <c r="F19" s="95"/>
    </row>
    <row r="20" spans="1:6" ht="12.9" customHeight="1">
      <c r="A20" s="130"/>
      <c r="B20" s="69" t="s">
        <v>308</v>
      </c>
      <c r="C20" s="60" t="s">
        <v>309</v>
      </c>
      <c r="D20" s="531">
        <v>0</v>
      </c>
      <c r="E20" s="94"/>
      <c r="F20" s="95"/>
    </row>
    <row r="21" spans="1:6" ht="12.9" customHeight="1">
      <c r="A21" s="130"/>
      <c r="B21" s="69"/>
      <c r="C21" s="60"/>
      <c r="D21" s="501"/>
      <c r="E21" s="94"/>
      <c r="F21" s="62"/>
    </row>
    <row r="22" spans="1:6" ht="14.4" customHeight="1">
      <c r="A22" s="130"/>
      <c r="B22" s="109" t="s">
        <v>310</v>
      </c>
      <c r="C22" s="133" t="s">
        <v>311</v>
      </c>
      <c r="D22" s="501">
        <v>0</v>
      </c>
      <c r="E22" s="94"/>
      <c r="F22" s="95" t="s">
        <v>552</v>
      </c>
    </row>
    <row r="23" spans="1:6" ht="13.8">
      <c r="A23" s="57"/>
      <c r="B23" s="69"/>
      <c r="C23" s="98"/>
      <c r="D23" s="537"/>
      <c r="E23" s="94"/>
      <c r="F23" s="95"/>
    </row>
    <row r="24" spans="1:6" ht="26.4">
      <c r="A24" s="131" t="s">
        <v>756</v>
      </c>
      <c r="B24" s="109" t="s">
        <v>585</v>
      </c>
      <c r="C24" s="98"/>
      <c r="D24" s="537"/>
      <c r="E24" s="94"/>
      <c r="F24" s="95"/>
    </row>
    <row r="25" spans="1:6" ht="15.6">
      <c r="A25" s="131"/>
      <c r="B25" s="109" t="s">
        <v>584</v>
      </c>
      <c r="C25" s="133" t="s">
        <v>580</v>
      </c>
      <c r="D25" s="531">
        <v>0</v>
      </c>
      <c r="E25" s="94"/>
      <c r="F25" s="95"/>
    </row>
    <row r="26" spans="1:6">
      <c r="A26" s="131"/>
      <c r="B26" s="109"/>
      <c r="C26" s="133"/>
      <c r="D26" s="531"/>
      <c r="E26" s="94"/>
      <c r="F26" s="95"/>
    </row>
    <row r="27" spans="1:6" ht="26.4">
      <c r="A27" s="57" t="s">
        <v>757</v>
      </c>
      <c r="B27" s="69" t="s">
        <v>312</v>
      </c>
      <c r="C27" s="60" t="s">
        <v>580</v>
      </c>
      <c r="D27" s="501">
        <v>0</v>
      </c>
      <c r="E27" s="94"/>
      <c r="F27" s="95"/>
    </row>
    <row r="28" spans="1:6">
      <c r="A28" s="57"/>
      <c r="B28" s="69"/>
      <c r="C28" s="60"/>
      <c r="D28" s="501"/>
      <c r="E28" s="94"/>
      <c r="F28" s="95"/>
    </row>
    <row r="29" spans="1:6" ht="13.65" customHeight="1">
      <c r="A29" s="218" t="s">
        <v>758</v>
      </c>
      <c r="B29" s="69" t="s">
        <v>787</v>
      </c>
      <c r="C29" s="56"/>
      <c r="D29" s="534"/>
      <c r="E29" s="62"/>
      <c r="F29" s="95"/>
    </row>
    <row r="30" spans="1:6" ht="17.7" customHeight="1">
      <c r="A30" s="219"/>
      <c r="B30" s="69" t="s">
        <v>288</v>
      </c>
      <c r="C30" s="56"/>
      <c r="D30" s="534"/>
      <c r="E30" s="62"/>
      <c r="F30" s="95"/>
    </row>
    <row r="31" spans="1:6" ht="13.65" customHeight="1">
      <c r="A31" s="219"/>
      <c r="B31" s="69" t="s">
        <v>860</v>
      </c>
      <c r="C31" s="60" t="s">
        <v>19</v>
      </c>
      <c r="D31" s="501">
        <v>0</v>
      </c>
      <c r="E31" s="62"/>
      <c r="F31" s="95"/>
    </row>
    <row r="32" spans="1:6" ht="8.25" customHeight="1">
      <c r="A32" s="219"/>
      <c r="B32" s="69"/>
      <c r="C32" s="60"/>
      <c r="D32" s="501"/>
      <c r="E32" s="62"/>
      <c r="F32" s="95"/>
    </row>
    <row r="33" spans="1:6" ht="14.4" customHeight="1">
      <c r="A33" s="219"/>
      <c r="B33" s="69" t="s">
        <v>861</v>
      </c>
      <c r="C33" s="60" t="s">
        <v>19</v>
      </c>
      <c r="D33" s="501">
        <v>0</v>
      </c>
      <c r="E33" s="62"/>
      <c r="F33" s="95"/>
    </row>
    <row r="34" spans="1:6" ht="9" customHeight="1">
      <c r="A34" s="131"/>
      <c r="B34" s="212"/>
      <c r="C34" s="133"/>
      <c r="D34" s="213"/>
      <c r="E34" s="94"/>
      <c r="F34" s="62"/>
    </row>
    <row r="35" spans="1:6" ht="132" customHeight="1" thickBot="1">
      <c r="A35" s="131"/>
      <c r="B35" s="212"/>
      <c r="C35" s="135"/>
      <c r="D35" s="213"/>
      <c r="E35" s="162"/>
      <c r="F35" s="62"/>
    </row>
    <row r="36" spans="1:6" ht="24" customHeight="1" thickBot="1">
      <c r="A36" s="97" t="s">
        <v>313</v>
      </c>
      <c r="B36" s="582" t="s">
        <v>536</v>
      </c>
      <c r="C36" s="583"/>
      <c r="D36" s="583"/>
      <c r="E36" s="584"/>
      <c r="F36" s="74"/>
    </row>
    <row r="38" spans="1:6">
      <c r="A38" s="75"/>
    </row>
    <row r="39" spans="1:6">
      <c r="A39" s="75"/>
    </row>
  </sheetData>
  <mergeCells count="2">
    <mergeCell ref="B36:E3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3" sqref="F33"/>
    </sheetView>
  </sheetViews>
  <sheetFormatPr defaultColWidth="9.33203125" defaultRowHeight="13.2"/>
  <cols>
    <col min="1" max="1" width="12.109375" style="96" customWidth="1"/>
    <col min="2" max="2" width="39" style="96" customWidth="1"/>
    <col min="3" max="3" width="6.109375" style="96" bestFit="1" customWidth="1"/>
    <col min="4" max="4" width="12" style="96" bestFit="1" customWidth="1"/>
    <col min="5" max="5" width="12.77734375" style="96" customWidth="1"/>
    <col min="6" max="6" width="15.109375" style="96" customWidth="1"/>
    <col min="7" max="16384" width="9.33203125" style="96"/>
  </cols>
  <sheetData>
    <row r="1" spans="1:6">
      <c r="A1" s="77" t="str">
        <f>'B-M0200'!A1:B1</f>
        <v>CONTRACT NO:LDPWRI-ROADS/18001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POLOKWANE MUNICIPALITY</v>
      </c>
    </row>
    <row r="4" spans="1:6" ht="13.8" thickBot="1"/>
    <row r="5" spans="1:6" s="165" customFormat="1" ht="34.5" customHeight="1">
      <c r="A5" s="263" t="s">
        <v>281</v>
      </c>
      <c r="B5" s="216" t="s">
        <v>282</v>
      </c>
      <c r="C5" s="216" t="s">
        <v>283</v>
      </c>
      <c r="D5" s="216" t="s">
        <v>284</v>
      </c>
      <c r="E5" s="216" t="s">
        <v>285</v>
      </c>
      <c r="F5" s="216" t="s">
        <v>286</v>
      </c>
    </row>
    <row r="6" spans="1:6" ht="19.95" customHeight="1">
      <c r="A6" s="491" t="s">
        <v>292</v>
      </c>
      <c r="B6" s="585" t="s">
        <v>287</v>
      </c>
      <c r="C6" s="585"/>
      <c r="D6" s="585"/>
      <c r="E6" s="585"/>
      <c r="F6" s="217"/>
    </row>
    <row r="7" spans="1:6" ht="13.8">
      <c r="A7" s="218"/>
      <c r="B7" s="69"/>
      <c r="C7" s="56"/>
      <c r="D7" s="56"/>
      <c r="E7" s="62"/>
      <c r="F7" s="62"/>
    </row>
    <row r="8" spans="1:6" ht="19.95" customHeight="1">
      <c r="A8" s="219"/>
      <c r="B8" s="69" t="s">
        <v>289</v>
      </c>
      <c r="C8" s="56"/>
      <c r="D8" s="56"/>
      <c r="E8" s="62"/>
      <c r="F8" s="62"/>
    </row>
    <row r="9" spans="1:6" ht="19.95" customHeight="1">
      <c r="A9" s="219"/>
      <c r="B9" s="69" t="s">
        <v>860</v>
      </c>
      <c r="C9" s="60" t="s">
        <v>19</v>
      </c>
      <c r="D9" s="501">
        <v>0</v>
      </c>
      <c r="E9" s="62"/>
      <c r="F9" s="62"/>
    </row>
    <row r="10" spans="1:6" ht="13.8">
      <c r="A10" s="219"/>
      <c r="B10" s="69"/>
      <c r="C10" s="60"/>
      <c r="D10" s="501"/>
      <c r="E10" s="62"/>
      <c r="F10" s="62"/>
    </row>
    <row r="11" spans="1:6" ht="15" customHeight="1">
      <c r="A11" s="219"/>
      <c r="B11" s="69" t="s">
        <v>861</v>
      </c>
      <c r="C11" s="60" t="s">
        <v>19</v>
      </c>
      <c r="D11" s="501">
        <v>0</v>
      </c>
      <c r="E11" s="62"/>
      <c r="F11" s="62"/>
    </row>
    <row r="12" spans="1:6" ht="13.8">
      <c r="A12" s="219"/>
      <c r="B12" s="69"/>
      <c r="C12" s="60"/>
      <c r="D12" s="501"/>
      <c r="E12" s="62"/>
      <c r="F12" s="62"/>
    </row>
    <row r="13" spans="1:6" ht="16.2" customHeight="1">
      <c r="A13" s="219"/>
      <c r="B13" s="69" t="s">
        <v>290</v>
      </c>
      <c r="C13" s="56"/>
      <c r="D13" s="534"/>
      <c r="E13" s="62"/>
      <c r="F13" s="62"/>
    </row>
    <row r="14" spans="1:6" ht="13.8">
      <c r="A14" s="219"/>
      <c r="B14" s="69"/>
      <c r="C14" s="56"/>
      <c r="D14" s="534"/>
      <c r="E14" s="62"/>
      <c r="F14" s="62"/>
    </row>
    <row r="15" spans="1:6" ht="19.95" customHeight="1">
      <c r="A15" s="219"/>
      <c r="B15" s="69" t="s">
        <v>860</v>
      </c>
      <c r="C15" s="60" t="s">
        <v>19</v>
      </c>
      <c r="D15" s="501">
        <v>0</v>
      </c>
      <c r="E15" s="62"/>
      <c r="F15" s="62"/>
    </row>
    <row r="16" spans="1:6" ht="17.25" customHeight="1">
      <c r="A16" s="219"/>
      <c r="B16" s="69" t="s">
        <v>861</v>
      </c>
      <c r="C16" s="60" t="s">
        <v>19</v>
      </c>
      <c r="D16" s="501">
        <v>0</v>
      </c>
      <c r="E16" s="62"/>
      <c r="F16" s="62"/>
    </row>
    <row r="17" spans="1:6">
      <c r="A17" s="218"/>
      <c r="B17" s="69"/>
      <c r="C17" s="60"/>
      <c r="D17" s="501"/>
      <c r="E17" s="62"/>
      <c r="F17" s="62"/>
    </row>
    <row r="18" spans="1:6" ht="26.25" customHeight="1">
      <c r="A18" s="218" t="s">
        <v>752</v>
      </c>
      <c r="B18" s="69" t="s">
        <v>291</v>
      </c>
      <c r="C18" s="60" t="s">
        <v>232</v>
      </c>
      <c r="D18" s="501">
        <v>0</v>
      </c>
      <c r="E18" s="62"/>
      <c r="F18" s="62"/>
    </row>
    <row r="19" spans="1:6" ht="13.8">
      <c r="A19" s="219"/>
      <c r="B19" s="69"/>
      <c r="C19" s="60"/>
      <c r="D19" s="501"/>
      <c r="E19" s="62"/>
      <c r="F19" s="62"/>
    </row>
    <row r="20" spans="1:6" ht="26.25" customHeight="1">
      <c r="A20" s="218" t="s">
        <v>753</v>
      </c>
      <c r="B20" s="69" t="s">
        <v>314</v>
      </c>
      <c r="C20" s="60" t="s">
        <v>19</v>
      </c>
      <c r="D20" s="501">
        <v>0</v>
      </c>
      <c r="E20" s="62"/>
      <c r="F20" s="62"/>
    </row>
    <row r="21" spans="1:6">
      <c r="A21" s="218"/>
      <c r="B21" s="69"/>
      <c r="C21" s="60"/>
      <c r="D21" s="61"/>
      <c r="E21" s="62"/>
      <c r="F21" s="62"/>
    </row>
    <row r="22" spans="1:6" ht="26.25" customHeight="1">
      <c r="A22" s="218" t="s">
        <v>315</v>
      </c>
      <c r="B22" s="69" t="s">
        <v>316</v>
      </c>
      <c r="C22" s="60"/>
      <c r="D22" s="61"/>
      <c r="E22" s="62"/>
      <c r="F22" s="62"/>
    </row>
    <row r="23" spans="1:6" ht="26.25" customHeight="1">
      <c r="A23" s="218"/>
      <c r="B23" s="69" t="s">
        <v>317</v>
      </c>
      <c r="C23" s="60" t="s">
        <v>21</v>
      </c>
      <c r="D23" s="61">
        <v>1</v>
      </c>
      <c r="E23" s="62">
        <v>60000</v>
      </c>
      <c r="F23" s="62">
        <f>D23*E23</f>
        <v>60000</v>
      </c>
    </row>
    <row r="24" spans="1:6">
      <c r="A24" s="218"/>
      <c r="B24" s="69"/>
      <c r="C24" s="60"/>
      <c r="D24" s="61"/>
      <c r="E24" s="62"/>
      <c r="F24" s="62"/>
    </row>
    <row r="25" spans="1:6" ht="26.4">
      <c r="A25" s="218"/>
      <c r="B25" s="69" t="s">
        <v>318</v>
      </c>
      <c r="C25" s="60" t="s">
        <v>22</v>
      </c>
      <c r="D25" s="501">
        <f>F23</f>
        <v>60000</v>
      </c>
      <c r="E25" s="147"/>
      <c r="F25" s="62"/>
    </row>
    <row r="26" spans="1:6" ht="19.95" customHeight="1">
      <c r="A26" s="219"/>
      <c r="B26" s="69"/>
      <c r="C26" s="60"/>
      <c r="D26" s="61"/>
      <c r="E26" s="62"/>
      <c r="F26" s="62"/>
    </row>
    <row r="27" spans="1:6" ht="26.25" customHeight="1">
      <c r="A27" s="218"/>
      <c r="B27" s="69"/>
      <c r="C27" s="60"/>
      <c r="D27" s="61"/>
      <c r="E27" s="62"/>
      <c r="F27" s="62"/>
    </row>
    <row r="28" spans="1:6" ht="26.25" customHeight="1">
      <c r="A28" s="218"/>
      <c r="B28" s="69"/>
      <c r="C28" s="60"/>
      <c r="D28" s="61"/>
      <c r="E28" s="62"/>
      <c r="F28" s="62"/>
    </row>
    <row r="29" spans="1:6" ht="26.25" customHeight="1">
      <c r="A29" s="218"/>
      <c r="B29" s="69"/>
      <c r="C29" s="60"/>
      <c r="D29" s="61"/>
      <c r="E29" s="62"/>
      <c r="F29" s="62"/>
    </row>
    <row r="30" spans="1:6">
      <c r="A30" s="218"/>
      <c r="B30" s="69"/>
      <c r="C30" s="60"/>
      <c r="D30" s="61"/>
      <c r="E30" s="62"/>
      <c r="F30" s="62"/>
    </row>
    <row r="31" spans="1:6">
      <c r="A31" s="218"/>
      <c r="B31" s="69"/>
      <c r="C31" s="60"/>
      <c r="D31" s="61"/>
      <c r="E31" s="62"/>
      <c r="F31" s="62"/>
    </row>
    <row r="32" spans="1:6" ht="84.75" customHeight="1" thickBot="1">
      <c r="A32" s="218"/>
      <c r="B32" s="69"/>
      <c r="C32" s="60"/>
      <c r="D32" s="61"/>
      <c r="E32" s="62"/>
      <c r="F32" s="62"/>
    </row>
    <row r="33" spans="1:6" ht="21.6" customHeight="1" thickBot="1">
      <c r="A33" s="490" t="s">
        <v>292</v>
      </c>
      <c r="B33" s="575" t="s">
        <v>8</v>
      </c>
      <c r="C33" s="575"/>
      <c r="D33" s="575"/>
      <c r="E33" s="575"/>
      <c r="F33" s="220"/>
    </row>
    <row r="34" spans="1:6">
      <c r="A34" s="75"/>
    </row>
    <row r="35" spans="1:6">
      <c r="A35" s="75"/>
    </row>
    <row r="38" spans="1:6" ht="21" customHeight="1"/>
    <row r="39" spans="1:6" ht="13.8">
      <c r="A39" s="49"/>
      <c r="B39" s="49"/>
    </row>
  </sheetData>
  <mergeCells count="3">
    <mergeCell ref="B6:E6"/>
    <mergeCell ref="B33:E3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zoomScaleNormal="100" zoomScaleSheetLayoutView="100" workbookViewId="0">
      <selection activeCell="F13" sqref="F13"/>
    </sheetView>
  </sheetViews>
  <sheetFormatPr defaultColWidth="9.33203125" defaultRowHeight="13.2"/>
  <cols>
    <col min="1" max="1" width="12.33203125" style="108" customWidth="1"/>
    <col min="2" max="2" width="44.6640625" style="108" customWidth="1"/>
    <col min="3" max="3" width="6.44140625" style="108" bestFit="1" customWidth="1"/>
    <col min="4" max="4" width="13.6640625" style="108" customWidth="1"/>
    <col min="5" max="5" width="10.77734375" style="108" bestFit="1" customWidth="1"/>
    <col min="6" max="6" width="13.109375" style="108" bestFit="1" customWidth="1"/>
    <col min="7" max="7" width="9.33203125" style="108"/>
    <col min="8" max="8" width="10.44140625" style="108" bestFit="1" customWidth="1"/>
    <col min="9" max="16384" width="9.33203125" style="108"/>
  </cols>
  <sheetData>
    <row r="1" spans="1:9">
      <c r="A1" s="77" t="str">
        <f>'B-M0200'!A1:B1</f>
        <v>CONTRACT NO:LDPWRI-ROADS/18001</v>
      </c>
    </row>
    <row r="2" spans="1:9">
      <c r="A2" s="577" t="str">
        <f>'B-M0200'!A2</f>
        <v>HOUSEHOLD ROUTINE ROAD MAINTENANCE PROJECT</v>
      </c>
      <c r="B2" s="577"/>
      <c r="C2" s="577"/>
      <c r="D2" s="577"/>
      <c r="E2" s="577"/>
    </row>
    <row r="3" spans="1:9">
      <c r="A3" s="577" t="str">
        <f>'B-M0200'!A3:B3</f>
        <v>POLOKWANE MUNICIPALITY</v>
      </c>
      <c r="B3" s="577"/>
      <c r="C3" s="577"/>
      <c r="D3" s="577"/>
      <c r="E3" s="577"/>
    </row>
    <row r="4" spans="1:9" ht="13.8" thickBot="1">
      <c r="A4" s="77"/>
    </row>
    <row r="5" spans="1:9" s="110" customFormat="1" ht="28.95" customHeight="1" thickBot="1">
      <c r="A5" s="189" t="s">
        <v>319</v>
      </c>
      <c r="B5" s="52" t="s">
        <v>320</v>
      </c>
      <c r="C5" s="52" t="s">
        <v>321</v>
      </c>
      <c r="D5" s="52" t="s">
        <v>322</v>
      </c>
      <c r="E5" s="52" t="s">
        <v>323</v>
      </c>
      <c r="F5" s="52" t="s">
        <v>324</v>
      </c>
    </row>
    <row r="6" spans="1:9">
      <c r="A6" s="282" t="s">
        <v>325</v>
      </c>
      <c r="B6" s="157" t="s">
        <v>326</v>
      </c>
      <c r="C6" s="69"/>
      <c r="D6" s="69"/>
      <c r="E6" s="69"/>
      <c r="F6" s="69"/>
    </row>
    <row r="7" spans="1:9" ht="26.4">
      <c r="A7" s="53" t="s">
        <v>747</v>
      </c>
      <c r="B7" s="224" t="s">
        <v>327</v>
      </c>
      <c r="C7" s="69"/>
      <c r="D7" s="69"/>
      <c r="E7" s="69"/>
      <c r="F7" s="69"/>
      <c r="I7" s="239"/>
    </row>
    <row r="8" spans="1:9" ht="14.4" customHeight="1">
      <c r="A8" s="57"/>
      <c r="B8" s="69" t="s">
        <v>354</v>
      </c>
      <c r="C8" s="60" t="s">
        <v>329</v>
      </c>
      <c r="D8" s="499">
        <v>100</v>
      </c>
      <c r="E8" s="62"/>
      <c r="F8" s="95"/>
      <c r="H8" s="240"/>
    </row>
    <row r="9" spans="1:9">
      <c r="A9" s="57"/>
      <c r="B9" s="69"/>
      <c r="C9" s="60"/>
      <c r="D9" s="499"/>
      <c r="E9" s="62"/>
      <c r="F9" s="95"/>
      <c r="H9" s="240"/>
    </row>
    <row r="10" spans="1:9" ht="13.65" customHeight="1">
      <c r="A10" s="57"/>
      <c r="B10" s="69" t="s">
        <v>355</v>
      </c>
      <c r="C10" s="60" t="s">
        <v>331</v>
      </c>
      <c r="D10" s="499">
        <v>0</v>
      </c>
      <c r="E10" s="62"/>
      <c r="F10" s="95" t="s">
        <v>552</v>
      </c>
    </row>
    <row r="11" spans="1:9" ht="9" customHeight="1">
      <c r="A11" s="57"/>
      <c r="B11" s="69"/>
      <c r="C11" s="60"/>
      <c r="D11" s="499"/>
      <c r="E11" s="62"/>
      <c r="F11" s="95"/>
    </row>
    <row r="12" spans="1:9" ht="12" customHeight="1">
      <c r="A12" s="53" t="s">
        <v>333</v>
      </c>
      <c r="B12" s="145" t="s">
        <v>332</v>
      </c>
      <c r="C12" s="69"/>
      <c r="D12" s="486"/>
      <c r="E12" s="62"/>
      <c r="F12" s="95"/>
      <c r="H12" s="240"/>
    </row>
    <row r="13" spans="1:9">
      <c r="A13" s="53"/>
      <c r="B13" s="145" t="s">
        <v>334</v>
      </c>
      <c r="C13" s="60" t="s">
        <v>335</v>
      </c>
      <c r="D13" s="499">
        <v>100</v>
      </c>
      <c r="E13" s="62"/>
      <c r="F13" s="95"/>
      <c r="H13" s="240"/>
    </row>
    <row r="14" spans="1:9" ht="8.25" customHeight="1">
      <c r="A14" s="53"/>
      <c r="B14" s="145"/>
      <c r="C14" s="60"/>
      <c r="D14" s="499"/>
      <c r="E14" s="62"/>
      <c r="F14" s="95"/>
      <c r="H14" s="240"/>
    </row>
    <row r="15" spans="1:9" ht="21.6" customHeight="1">
      <c r="A15" s="53" t="s">
        <v>748</v>
      </c>
      <c r="B15" s="145" t="s">
        <v>336</v>
      </c>
      <c r="C15" s="69"/>
      <c r="D15" s="486"/>
      <c r="E15" s="62"/>
      <c r="F15" s="95"/>
    </row>
    <row r="16" spans="1:9" ht="26.4">
      <c r="A16" s="57"/>
      <c r="B16" s="69" t="s">
        <v>674</v>
      </c>
      <c r="C16" s="60" t="s">
        <v>337</v>
      </c>
      <c r="D16" s="499">
        <v>60</v>
      </c>
      <c r="E16" s="62"/>
      <c r="F16" s="95"/>
    </row>
    <row r="17" spans="1:6">
      <c r="A17" s="57"/>
      <c r="B17" s="69"/>
      <c r="C17" s="60"/>
      <c r="D17" s="499"/>
      <c r="E17" s="62"/>
      <c r="F17" s="95"/>
    </row>
    <row r="18" spans="1:6">
      <c r="A18" s="57"/>
      <c r="B18" s="69" t="s">
        <v>675</v>
      </c>
      <c r="C18" s="60" t="s">
        <v>338</v>
      </c>
      <c r="D18" s="499">
        <v>30</v>
      </c>
      <c r="E18" s="62"/>
      <c r="F18" s="95"/>
    </row>
    <row r="19" spans="1:6">
      <c r="A19" s="57"/>
      <c r="B19" s="69"/>
      <c r="C19" s="60"/>
      <c r="D19" s="499"/>
      <c r="E19" s="62"/>
      <c r="F19" s="95"/>
    </row>
    <row r="20" spans="1:6">
      <c r="A20" s="57"/>
      <c r="B20" s="69" t="s">
        <v>339</v>
      </c>
      <c r="C20" s="60" t="s">
        <v>340</v>
      </c>
      <c r="D20" s="499">
        <v>30</v>
      </c>
      <c r="E20" s="62"/>
      <c r="F20" s="95"/>
    </row>
    <row r="21" spans="1:6">
      <c r="A21" s="57"/>
      <c r="B21" s="69"/>
      <c r="C21" s="60"/>
      <c r="D21" s="499"/>
      <c r="E21" s="62"/>
      <c r="F21" s="95"/>
    </row>
    <row r="22" spans="1:6" ht="19.95" customHeight="1">
      <c r="A22" s="53" t="s">
        <v>749</v>
      </c>
      <c r="B22" s="145" t="s">
        <v>341</v>
      </c>
      <c r="C22" s="69"/>
      <c r="D22" s="486"/>
      <c r="E22" s="62"/>
      <c r="F22" s="95"/>
    </row>
    <row r="23" spans="1:6">
      <c r="A23" s="57"/>
      <c r="B23" s="69" t="s">
        <v>676</v>
      </c>
      <c r="C23" s="60" t="s">
        <v>342</v>
      </c>
      <c r="D23" s="499">
        <v>10</v>
      </c>
      <c r="E23" s="62"/>
      <c r="F23" s="95" t="s">
        <v>552</v>
      </c>
    </row>
    <row r="24" spans="1:6">
      <c r="A24" s="57"/>
      <c r="B24" s="69"/>
      <c r="C24" s="60"/>
      <c r="D24" s="499"/>
      <c r="E24" s="62"/>
      <c r="F24" s="95"/>
    </row>
    <row r="25" spans="1:6" ht="31.8" customHeight="1">
      <c r="A25" s="57"/>
      <c r="B25" s="69" t="s">
        <v>677</v>
      </c>
      <c r="C25" s="60" t="s">
        <v>343</v>
      </c>
      <c r="D25" s="499">
        <v>6</v>
      </c>
      <c r="E25" s="62"/>
      <c r="F25" s="95"/>
    </row>
    <row r="26" spans="1:6">
      <c r="A26" s="57"/>
      <c r="B26" s="69"/>
      <c r="C26" s="60"/>
      <c r="D26" s="499"/>
      <c r="E26" s="62"/>
      <c r="F26" s="95"/>
    </row>
    <row r="27" spans="1:6" ht="45" customHeight="1">
      <c r="A27" s="57"/>
      <c r="B27" s="69" t="s">
        <v>344</v>
      </c>
      <c r="C27" s="60" t="s">
        <v>345</v>
      </c>
      <c r="D27" s="499">
        <v>6</v>
      </c>
      <c r="E27" s="62"/>
      <c r="F27" s="95"/>
    </row>
    <row r="28" spans="1:6">
      <c r="A28" s="57"/>
      <c r="B28" s="69"/>
      <c r="C28" s="60"/>
      <c r="D28" s="499"/>
      <c r="E28" s="62"/>
      <c r="F28" s="95"/>
    </row>
    <row r="29" spans="1:6">
      <c r="A29" s="53" t="s">
        <v>750</v>
      </c>
      <c r="B29" s="145" t="s">
        <v>346</v>
      </c>
      <c r="C29" s="60" t="s">
        <v>347</v>
      </c>
      <c r="D29" s="499">
        <v>60</v>
      </c>
      <c r="E29" s="62"/>
      <c r="F29" s="95"/>
    </row>
    <row r="30" spans="1:6">
      <c r="A30" s="53"/>
      <c r="B30" s="145"/>
      <c r="C30" s="60"/>
      <c r="D30" s="499"/>
      <c r="E30" s="62"/>
      <c r="F30" s="95"/>
    </row>
    <row r="31" spans="1:6" ht="39.6">
      <c r="A31" s="53" t="s">
        <v>751</v>
      </c>
      <c r="B31" s="145" t="s">
        <v>348</v>
      </c>
      <c r="C31" s="69"/>
      <c r="D31" s="486"/>
      <c r="E31" s="62"/>
      <c r="F31" s="95"/>
    </row>
    <row r="32" spans="1:6" ht="19.95" customHeight="1">
      <c r="A32" s="57"/>
      <c r="B32" s="69" t="s">
        <v>349</v>
      </c>
      <c r="C32" s="69"/>
      <c r="D32" s="486"/>
      <c r="E32" s="62"/>
      <c r="F32" s="95"/>
    </row>
    <row r="33" spans="1:6" ht="12" customHeight="1">
      <c r="A33" s="57"/>
      <c r="B33" s="60" t="s">
        <v>354</v>
      </c>
      <c r="C33" s="60" t="s">
        <v>350</v>
      </c>
      <c r="D33" s="499">
        <v>0</v>
      </c>
      <c r="E33" s="62"/>
      <c r="F33" s="95" t="s">
        <v>552</v>
      </c>
    </row>
    <row r="34" spans="1:6" ht="9" customHeight="1">
      <c r="A34" s="57"/>
      <c r="B34" s="60"/>
      <c r="C34" s="60"/>
      <c r="D34" s="499"/>
      <c r="E34" s="62"/>
      <c r="F34" s="95"/>
    </row>
    <row r="35" spans="1:6" ht="14.4" customHeight="1">
      <c r="A35" s="57"/>
      <c r="B35" s="60" t="s">
        <v>862</v>
      </c>
      <c r="C35" s="60" t="s">
        <v>351</v>
      </c>
      <c r="D35" s="499">
        <v>0</v>
      </c>
      <c r="E35" s="62"/>
      <c r="F35" s="95" t="s">
        <v>552</v>
      </c>
    </row>
    <row r="36" spans="1:6" ht="10.5" customHeight="1">
      <c r="A36" s="57"/>
      <c r="B36" s="63"/>
      <c r="C36" s="60"/>
      <c r="D36" s="241"/>
      <c r="E36" s="62"/>
      <c r="F36" s="62"/>
    </row>
    <row r="37" spans="1:6" ht="13.8" thickBot="1">
      <c r="A37" s="174"/>
      <c r="B37" s="71"/>
      <c r="C37" s="72"/>
      <c r="D37" s="243"/>
      <c r="E37" s="136"/>
      <c r="F37" s="136"/>
    </row>
    <row r="38" spans="1:6" ht="31.5" customHeight="1" thickBot="1">
      <c r="A38" s="97" t="s">
        <v>356</v>
      </c>
      <c r="B38" s="575" t="s">
        <v>357</v>
      </c>
      <c r="C38" s="575"/>
      <c r="D38" s="575"/>
      <c r="E38" s="575"/>
      <c r="F38" s="514"/>
    </row>
    <row r="39" spans="1:6">
      <c r="A39" s="75"/>
    </row>
  </sheetData>
  <mergeCells count="3">
    <mergeCell ref="B38:E38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14" zoomScaleNormal="100" zoomScaleSheetLayoutView="100" workbookViewId="0">
      <selection activeCell="F25" sqref="F25"/>
    </sheetView>
  </sheetViews>
  <sheetFormatPr defaultColWidth="9" defaultRowHeight="13.8"/>
  <cols>
    <col min="1" max="1" width="11.109375" style="49" customWidth="1"/>
    <col min="2" max="2" width="32.44140625" style="49" customWidth="1"/>
    <col min="3" max="3" width="7.33203125" style="78" bestFit="1" customWidth="1"/>
    <col min="4" max="4" width="14.77734375" style="78" bestFit="1" customWidth="1"/>
    <col min="5" max="5" width="16.6640625" style="79" bestFit="1" customWidth="1"/>
    <col min="6" max="6" width="15.33203125" style="49" bestFit="1" customWidth="1"/>
    <col min="7" max="7" width="9" style="49" customWidth="1"/>
    <col min="8" max="16384" width="9" style="49"/>
  </cols>
  <sheetData>
    <row r="1" spans="1:6">
      <c r="A1" s="77" t="str">
        <f>'B-M0200'!A1</f>
        <v>CONTRACT NO:LDPWRI-ROADS/18001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80" t="str">
        <f>'B-M0200'!A3</f>
        <v>POLOKWANE MUNICIPALITY</v>
      </c>
    </row>
    <row r="4" spans="1:6" ht="15.75" customHeight="1" thickBot="1"/>
    <row r="5" spans="1:6" s="78" customFormat="1" ht="31.95" customHeight="1" thickBot="1">
      <c r="A5" s="189" t="s">
        <v>29</v>
      </c>
      <c r="B5" s="52" t="s">
        <v>30</v>
      </c>
      <c r="C5" s="52" t="s">
        <v>31</v>
      </c>
      <c r="D5" s="52" t="s">
        <v>32</v>
      </c>
      <c r="E5" s="74" t="s">
        <v>33</v>
      </c>
      <c r="F5" s="52" t="s">
        <v>34</v>
      </c>
    </row>
    <row r="6" spans="1:6" ht="39.6">
      <c r="A6" s="390" t="s">
        <v>2</v>
      </c>
      <c r="B6" s="391" t="s">
        <v>35</v>
      </c>
      <c r="C6" s="60"/>
      <c r="D6" s="60"/>
      <c r="E6" s="82"/>
      <c r="F6" s="58"/>
    </row>
    <row r="7" spans="1:6" ht="20.100000000000001" customHeight="1">
      <c r="A7" s="83" t="s">
        <v>727</v>
      </c>
      <c r="B7" s="84" t="s">
        <v>4</v>
      </c>
      <c r="C7" s="85" t="s">
        <v>5</v>
      </c>
      <c r="D7" s="85">
        <v>1</v>
      </c>
      <c r="E7" s="91"/>
      <c r="F7" s="91"/>
    </row>
    <row r="8" spans="1:6" ht="9" customHeight="1">
      <c r="A8" s="83"/>
      <c r="B8" s="84"/>
      <c r="C8" s="85"/>
      <c r="D8" s="85"/>
      <c r="E8" s="91"/>
      <c r="F8" s="91"/>
    </row>
    <row r="9" spans="1:6" ht="20.100000000000001" customHeight="1">
      <c r="A9" s="83" t="s">
        <v>728</v>
      </c>
      <c r="B9" s="84" t="s">
        <v>6</v>
      </c>
      <c r="C9" s="85"/>
      <c r="D9" s="85"/>
      <c r="E9" s="91"/>
      <c r="F9" s="91"/>
    </row>
    <row r="10" spans="1:6">
      <c r="A10" s="86"/>
      <c r="B10" s="84" t="s">
        <v>712</v>
      </c>
      <c r="C10" s="85" t="s">
        <v>7</v>
      </c>
      <c r="D10" s="85">
        <v>36</v>
      </c>
      <c r="E10" s="91"/>
      <c r="F10" s="91"/>
    </row>
    <row r="11" spans="1:6">
      <c r="A11" s="86"/>
      <c r="B11" s="84"/>
      <c r="C11" s="85"/>
      <c r="D11" s="85"/>
      <c r="E11" s="91"/>
      <c r="F11" s="91"/>
    </row>
    <row r="12" spans="1:6" ht="26.4">
      <c r="A12" s="86"/>
      <c r="B12" s="84" t="s">
        <v>785</v>
      </c>
      <c r="C12" s="85" t="s">
        <v>7</v>
      </c>
      <c r="D12" s="85">
        <v>36</v>
      </c>
      <c r="E12" s="91"/>
      <c r="F12" s="91"/>
    </row>
    <row r="13" spans="1:6">
      <c r="A13" s="81"/>
      <c r="B13" s="69"/>
      <c r="C13" s="60"/>
      <c r="D13" s="60"/>
      <c r="E13" s="82"/>
      <c r="F13" s="64"/>
    </row>
    <row r="14" spans="1:6" ht="26.4">
      <c r="A14" s="83" t="s">
        <v>790</v>
      </c>
      <c r="B14" s="84" t="s">
        <v>791</v>
      </c>
      <c r="C14" s="503"/>
      <c r="D14" s="503"/>
      <c r="E14" s="504"/>
      <c r="F14" s="505"/>
    </row>
    <row r="15" spans="1:6" ht="20.100000000000001" customHeight="1">
      <c r="A15" s="502"/>
      <c r="B15" s="84" t="s">
        <v>792</v>
      </c>
      <c r="C15" s="503"/>
      <c r="D15" s="503"/>
      <c r="E15" s="504"/>
      <c r="F15" s="505"/>
    </row>
    <row r="16" spans="1:6" ht="8.25" customHeight="1">
      <c r="A16" s="502"/>
      <c r="B16" s="84"/>
      <c r="C16" s="503"/>
      <c r="D16" s="503"/>
      <c r="E16" s="504"/>
      <c r="F16" s="505"/>
    </row>
    <row r="17" spans="1:7" ht="25.5" customHeight="1">
      <c r="A17" s="502"/>
      <c r="B17" s="84" t="s">
        <v>866</v>
      </c>
      <c r="C17" s="85" t="s">
        <v>21</v>
      </c>
      <c r="D17" s="85">
        <v>1</v>
      </c>
      <c r="E17" s="550">
        <v>150000</v>
      </c>
      <c r="F17" s="551">
        <f>D17*E17</f>
        <v>150000</v>
      </c>
    </row>
    <row r="18" spans="1:7" ht="26.4">
      <c r="A18" s="502"/>
      <c r="B18" s="84" t="s">
        <v>834</v>
      </c>
      <c r="C18" s="85" t="s">
        <v>22</v>
      </c>
      <c r="D18" s="506">
        <f>E17</f>
        <v>150000</v>
      </c>
      <c r="E18" s="552"/>
      <c r="F18" s="551"/>
    </row>
    <row r="19" spans="1:7">
      <c r="A19" s="81"/>
      <c r="B19" s="69"/>
      <c r="C19" s="60"/>
      <c r="D19" s="60"/>
      <c r="E19" s="500"/>
      <c r="F19" s="553"/>
    </row>
    <row r="20" spans="1:7" ht="39.6">
      <c r="A20" s="555" t="s">
        <v>845</v>
      </c>
      <c r="B20" s="545" t="s">
        <v>856</v>
      </c>
      <c r="C20" s="85" t="s">
        <v>21</v>
      </c>
      <c r="D20" s="60">
        <v>1</v>
      </c>
      <c r="E20" s="554">
        <v>2000000</v>
      </c>
      <c r="F20" s="551">
        <f>D20*E20</f>
        <v>2000000</v>
      </c>
    </row>
    <row r="21" spans="1:7">
      <c r="A21" s="555"/>
      <c r="B21" s="545"/>
      <c r="C21" s="85"/>
      <c r="D21" s="60"/>
      <c r="E21" s="500"/>
      <c r="F21" s="551"/>
    </row>
    <row r="22" spans="1:7" ht="26.4">
      <c r="A22" s="555" t="s">
        <v>871</v>
      </c>
      <c r="B22" s="84" t="s">
        <v>855</v>
      </c>
      <c r="C22" s="85" t="s">
        <v>21</v>
      </c>
      <c r="D22" s="60">
        <v>1</v>
      </c>
      <c r="E22" s="554">
        <v>600000</v>
      </c>
      <c r="F22" s="551">
        <f>D22*E22</f>
        <v>600000</v>
      </c>
    </row>
    <row r="23" spans="1:7">
      <c r="A23" s="544"/>
      <c r="B23" s="372"/>
      <c r="C23" s="85"/>
      <c r="D23" s="60"/>
      <c r="E23" s="82"/>
      <c r="F23" s="506"/>
    </row>
    <row r="24" spans="1:7" ht="14.4" thickBot="1">
      <c r="A24" s="87"/>
      <c r="B24" s="71"/>
      <c r="C24" s="72"/>
      <c r="D24" s="72"/>
      <c r="E24" s="88"/>
      <c r="F24" s="89"/>
    </row>
    <row r="25" spans="1:7" ht="24" customHeight="1" thickBot="1">
      <c r="A25" s="97" t="s">
        <v>36</v>
      </c>
      <c r="B25" s="575" t="s">
        <v>37</v>
      </c>
      <c r="C25" s="575"/>
      <c r="D25" s="575"/>
      <c r="E25" s="575"/>
      <c r="F25" s="74"/>
    </row>
    <row r="26" spans="1:7">
      <c r="G26" s="90"/>
    </row>
    <row r="27" spans="1:7">
      <c r="G27" s="90"/>
    </row>
    <row r="28" spans="1:7">
      <c r="A28" s="75"/>
      <c r="G28" s="90"/>
    </row>
    <row r="29" spans="1:7">
      <c r="A29" s="75"/>
      <c r="G29" s="90"/>
    </row>
    <row r="30" spans="1:7">
      <c r="G30" s="90"/>
    </row>
    <row r="31" spans="1:7">
      <c r="G31" s="90"/>
    </row>
  </sheetData>
  <mergeCells count="2">
    <mergeCell ref="B25:E25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zoomScaleNormal="100" zoomScaleSheetLayoutView="100" workbookViewId="0">
      <selection activeCell="D18" sqref="D18"/>
    </sheetView>
  </sheetViews>
  <sheetFormatPr defaultColWidth="9.33203125" defaultRowHeight="13.2"/>
  <cols>
    <col min="1" max="1" width="11" style="108" customWidth="1"/>
    <col min="2" max="2" width="37" style="108" customWidth="1"/>
    <col min="3" max="3" width="10" style="108" customWidth="1"/>
    <col min="4" max="4" width="12.33203125" style="108" customWidth="1"/>
    <col min="5" max="5" width="11" style="108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NO:LDPWRI-ROADS/18001</v>
      </c>
      <c r="B1" s="77"/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577" t="str">
        <f>'B-M0200'!A3:B3</f>
        <v>POLOKWANE MUNICIPALITY</v>
      </c>
      <c r="B3" s="577"/>
      <c r="C3" s="577"/>
      <c r="D3" s="577"/>
      <c r="E3" s="577"/>
    </row>
    <row r="4" spans="1:6" ht="13.8" thickBot="1"/>
    <row r="5" spans="1:6" s="110" customFormat="1" ht="28.2" customHeight="1" thickBot="1">
      <c r="A5" s="233" t="s">
        <v>358</v>
      </c>
      <c r="B5" s="127" t="s">
        <v>359</v>
      </c>
      <c r="C5" s="127" t="s">
        <v>360</v>
      </c>
      <c r="D5" s="127" t="s">
        <v>361</v>
      </c>
      <c r="E5" s="127" t="s">
        <v>362</v>
      </c>
      <c r="F5" s="127" t="s">
        <v>363</v>
      </c>
    </row>
    <row r="6" spans="1:6" ht="20.85" customHeight="1">
      <c r="A6" s="492" t="s">
        <v>325</v>
      </c>
      <c r="B6" s="579" t="s">
        <v>364</v>
      </c>
      <c r="C6" s="579"/>
      <c r="D6" s="579"/>
      <c r="E6" s="579"/>
      <c r="F6" s="234"/>
    </row>
    <row r="7" spans="1:6">
      <c r="A7" s="57"/>
      <c r="B7" s="69" t="s">
        <v>352</v>
      </c>
      <c r="C7" s="69"/>
      <c r="D7" s="242"/>
      <c r="E7" s="62"/>
      <c r="F7" s="62"/>
    </row>
    <row r="8" spans="1:6" ht="27.6" customHeight="1">
      <c r="A8" s="57"/>
      <c r="B8" s="69" t="s">
        <v>354</v>
      </c>
      <c r="C8" s="60" t="s">
        <v>19</v>
      </c>
      <c r="D8" s="241"/>
      <c r="E8" s="62"/>
      <c r="F8" s="95" t="s">
        <v>552</v>
      </c>
    </row>
    <row r="9" spans="1:6">
      <c r="A9" s="57"/>
      <c r="B9" s="69"/>
      <c r="C9" s="60"/>
      <c r="D9" s="241"/>
      <c r="E9" s="62"/>
      <c r="F9" s="95"/>
    </row>
    <row r="10" spans="1:6" ht="27.6" customHeight="1">
      <c r="A10" s="57"/>
      <c r="B10" s="69" t="s">
        <v>355</v>
      </c>
      <c r="C10" s="60" t="s">
        <v>19</v>
      </c>
      <c r="D10" s="241"/>
      <c r="E10" s="62"/>
      <c r="F10" s="95" t="s">
        <v>552</v>
      </c>
    </row>
    <row r="11" spans="1:6">
      <c r="A11" s="57"/>
      <c r="B11" s="63"/>
      <c r="C11" s="60"/>
      <c r="D11" s="241"/>
      <c r="E11" s="62"/>
      <c r="F11" s="95"/>
    </row>
    <row r="12" spans="1:6" ht="27.6" customHeight="1">
      <c r="A12" s="57"/>
      <c r="B12" s="69" t="s">
        <v>353</v>
      </c>
      <c r="C12" s="69"/>
      <c r="D12" s="242"/>
      <c r="E12" s="62"/>
      <c r="F12" s="95"/>
    </row>
    <row r="13" spans="1:6" ht="27.6" customHeight="1">
      <c r="A13" s="57"/>
      <c r="B13" s="69" t="s">
        <v>354</v>
      </c>
      <c r="C13" s="60" t="s">
        <v>19</v>
      </c>
      <c r="D13" s="241"/>
      <c r="E13" s="62"/>
      <c r="F13" s="95" t="s">
        <v>552</v>
      </c>
    </row>
    <row r="14" spans="1:6">
      <c r="A14" s="57"/>
      <c r="B14" s="69"/>
      <c r="C14" s="60"/>
      <c r="D14" s="241"/>
      <c r="E14" s="62"/>
      <c r="F14" s="95"/>
    </row>
    <row r="15" spans="1:6" ht="27.6" customHeight="1">
      <c r="A15" s="57"/>
      <c r="B15" s="69" t="s">
        <v>355</v>
      </c>
      <c r="C15" s="60" t="s">
        <v>19</v>
      </c>
      <c r="D15" s="241"/>
      <c r="E15" s="62"/>
      <c r="F15" s="95" t="s">
        <v>552</v>
      </c>
    </row>
    <row r="16" spans="1:6">
      <c r="A16" s="57"/>
      <c r="B16" s="69"/>
      <c r="C16" s="60"/>
      <c r="D16" s="241"/>
      <c r="E16" s="62"/>
      <c r="F16" s="95"/>
    </row>
    <row r="17" spans="1:6" ht="27.6" customHeight="1">
      <c r="A17" s="131"/>
      <c r="B17" s="69" t="s">
        <v>365</v>
      </c>
      <c r="C17" s="85"/>
      <c r="D17" s="85"/>
      <c r="E17" s="85"/>
      <c r="F17" s="515"/>
    </row>
    <row r="18" spans="1:6" ht="27.6" customHeight="1">
      <c r="A18" s="131"/>
      <c r="B18" s="69" t="s">
        <v>328</v>
      </c>
      <c r="C18" s="85" t="s">
        <v>19</v>
      </c>
      <c r="D18" s="235"/>
      <c r="E18" s="182"/>
      <c r="F18" s="95" t="s">
        <v>552</v>
      </c>
    </row>
    <row r="19" spans="1:6">
      <c r="A19" s="131"/>
      <c r="B19" s="69"/>
      <c r="C19" s="85"/>
      <c r="D19" s="235"/>
      <c r="E19" s="182"/>
      <c r="F19" s="516"/>
    </row>
    <row r="20" spans="1:6" ht="27.6" customHeight="1">
      <c r="A20" s="131"/>
      <c r="B20" s="109" t="s">
        <v>330</v>
      </c>
      <c r="C20" s="85" t="s">
        <v>19</v>
      </c>
      <c r="D20" s="235"/>
      <c r="E20" s="182"/>
      <c r="F20" s="95" t="s">
        <v>552</v>
      </c>
    </row>
    <row r="21" spans="1:6">
      <c r="A21" s="131"/>
      <c r="B21" s="109"/>
      <c r="C21" s="85"/>
      <c r="D21" s="235"/>
      <c r="E21" s="182"/>
      <c r="F21" s="516"/>
    </row>
    <row r="22" spans="1:6">
      <c r="A22" s="131"/>
      <c r="B22" s="69" t="s">
        <v>366</v>
      </c>
      <c r="C22" s="85"/>
      <c r="D22" s="236"/>
      <c r="E22" s="182"/>
      <c r="F22" s="516"/>
    </row>
    <row r="23" spans="1:6" ht="27.6" customHeight="1">
      <c r="A23" s="131"/>
      <c r="B23" s="69" t="s">
        <v>328</v>
      </c>
      <c r="C23" s="85" t="s">
        <v>19</v>
      </c>
      <c r="D23" s="235"/>
      <c r="E23" s="182"/>
      <c r="F23" s="95" t="s">
        <v>552</v>
      </c>
    </row>
    <row r="24" spans="1:6">
      <c r="A24" s="131"/>
      <c r="B24" s="69"/>
      <c r="C24" s="85"/>
      <c r="D24" s="235"/>
      <c r="E24" s="182"/>
      <c r="F24" s="516"/>
    </row>
    <row r="25" spans="1:6" ht="27.6" customHeight="1">
      <c r="A25" s="131"/>
      <c r="B25" s="69" t="s">
        <v>330</v>
      </c>
      <c r="C25" s="85" t="s">
        <v>19</v>
      </c>
      <c r="D25" s="235"/>
      <c r="E25" s="182"/>
      <c r="F25" s="95" t="s">
        <v>552</v>
      </c>
    </row>
    <row r="26" spans="1:6" ht="16.95" customHeight="1">
      <c r="A26" s="131"/>
      <c r="B26" s="69"/>
      <c r="C26" s="85"/>
      <c r="D26" s="85"/>
      <c r="E26" s="182"/>
      <c r="F26" s="516"/>
    </row>
    <row r="27" spans="1:6" ht="14.4" customHeight="1">
      <c r="A27" s="131"/>
      <c r="B27" s="69"/>
      <c r="C27" s="85"/>
      <c r="D27" s="191"/>
      <c r="E27" s="182"/>
      <c r="F27" s="517"/>
    </row>
    <row r="28" spans="1:6" ht="18.75" customHeight="1" thickBot="1">
      <c r="A28" s="131"/>
      <c r="B28" s="109"/>
      <c r="C28" s="85"/>
      <c r="D28" s="191"/>
      <c r="E28" s="182"/>
      <c r="F28" s="518"/>
    </row>
    <row r="29" spans="1:6" ht="28.5" customHeight="1" thickBot="1">
      <c r="A29" s="237" t="s">
        <v>368</v>
      </c>
      <c r="B29" s="575" t="s">
        <v>8</v>
      </c>
      <c r="C29" s="575"/>
      <c r="D29" s="575"/>
      <c r="E29" s="575"/>
      <c r="F29" s="238"/>
    </row>
    <row r="30" spans="1:6">
      <c r="A30" s="75"/>
    </row>
  </sheetData>
  <mergeCells count="4">
    <mergeCell ref="B6:E6"/>
    <mergeCell ref="B29:E29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Layout" topLeftCell="A25" zoomScaleNormal="100" zoomScaleSheetLayoutView="100" workbookViewId="0">
      <selection activeCell="F29" sqref="F29"/>
    </sheetView>
  </sheetViews>
  <sheetFormatPr defaultColWidth="9.33203125" defaultRowHeight="13.2"/>
  <cols>
    <col min="1" max="1" width="11" style="108" customWidth="1"/>
    <col min="2" max="2" width="37" style="108" customWidth="1"/>
    <col min="3" max="3" width="10" style="108" customWidth="1"/>
    <col min="4" max="4" width="12.44140625" style="108" customWidth="1"/>
    <col min="5" max="5" width="10" style="108" customWidth="1"/>
    <col min="6" max="6" width="15.109375" style="108" customWidth="1"/>
    <col min="7" max="16384" width="9.33203125" style="108"/>
  </cols>
  <sheetData>
    <row r="1" spans="1:6">
      <c r="A1" s="77" t="str">
        <f>'B-M0200'!A1:B1</f>
        <v>CONTRACT NO:LDPWRI-ROADS/18001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 ht="15.75" customHeight="1">
      <c r="A3" s="77" t="str">
        <f>'B-M0200'!A3:B3</f>
        <v>POLOKWANE MUNICIPALITY</v>
      </c>
    </row>
    <row r="4" spans="1:6" ht="15.75" customHeight="1" thickBot="1">
      <c r="A4" s="77"/>
    </row>
    <row r="5" spans="1:6" s="110" customFormat="1" ht="35.25" customHeight="1" thickBot="1">
      <c r="A5" s="189" t="s">
        <v>9</v>
      </c>
      <c r="B5" s="127" t="s">
        <v>369</v>
      </c>
      <c r="C5" s="127" t="s">
        <v>370</v>
      </c>
      <c r="D5" s="127" t="s">
        <v>371</v>
      </c>
      <c r="E5" s="127" t="s">
        <v>372</v>
      </c>
      <c r="F5" s="127" t="s">
        <v>373</v>
      </c>
    </row>
    <row r="6" spans="1:6" ht="22.35" customHeight="1">
      <c r="A6" s="53" t="s">
        <v>375</v>
      </c>
      <c r="B6" s="221" t="s">
        <v>374</v>
      </c>
      <c r="C6" s="137"/>
      <c r="D6" s="137"/>
      <c r="E6" s="137"/>
      <c r="F6" s="222"/>
    </row>
    <row r="7" spans="1:6" ht="37.65" customHeight="1">
      <c r="A7" s="223" t="s">
        <v>593</v>
      </c>
      <c r="B7" s="224" t="s">
        <v>594</v>
      </c>
      <c r="C7" s="60"/>
      <c r="D7" s="60"/>
      <c r="E7" s="60"/>
      <c r="F7" s="225"/>
    </row>
    <row r="8" spans="1:6" ht="19.5" customHeight="1">
      <c r="A8" s="53"/>
      <c r="B8" s="69" t="s">
        <v>586</v>
      </c>
      <c r="C8" s="60"/>
      <c r="D8" s="60"/>
      <c r="E8" s="60"/>
      <c r="F8" s="226"/>
    </row>
    <row r="9" spans="1:6">
      <c r="A9" s="53"/>
      <c r="B9" s="69" t="s">
        <v>587</v>
      </c>
      <c r="C9" s="60" t="s">
        <v>275</v>
      </c>
      <c r="D9" s="547">
        <v>100</v>
      </c>
      <c r="E9" s="60"/>
      <c r="F9" s="245"/>
    </row>
    <row r="10" spans="1:6">
      <c r="A10" s="53"/>
      <c r="B10" s="69"/>
      <c r="C10" s="60"/>
      <c r="D10" s="547"/>
      <c r="E10" s="60"/>
      <c r="F10" s="245"/>
    </row>
    <row r="11" spans="1:6">
      <c r="A11" s="53"/>
      <c r="B11" s="69" t="s">
        <v>588</v>
      </c>
      <c r="C11" s="60" t="s">
        <v>275</v>
      </c>
      <c r="D11" s="547">
        <v>12</v>
      </c>
      <c r="E11" s="60"/>
      <c r="F11" s="245"/>
    </row>
    <row r="12" spans="1:6">
      <c r="A12" s="53"/>
      <c r="B12" s="69"/>
      <c r="C12" s="60"/>
      <c r="D12" s="547"/>
      <c r="E12" s="60"/>
      <c r="F12" s="245"/>
    </row>
    <row r="13" spans="1:6">
      <c r="A13" s="53"/>
      <c r="B13" s="69" t="s">
        <v>589</v>
      </c>
      <c r="C13" s="60" t="s">
        <v>275</v>
      </c>
      <c r="D13" s="547">
        <v>6</v>
      </c>
      <c r="E13" s="60"/>
      <c r="F13" s="245"/>
    </row>
    <row r="14" spans="1:6">
      <c r="A14" s="53"/>
      <c r="B14" s="69"/>
      <c r="C14" s="60"/>
      <c r="D14" s="547"/>
      <c r="E14" s="60"/>
      <c r="F14" s="226"/>
    </row>
    <row r="15" spans="1:6" ht="19.5" customHeight="1">
      <c r="A15" s="53"/>
      <c r="B15" s="69" t="s">
        <v>590</v>
      </c>
      <c r="C15" s="60"/>
      <c r="D15" s="547"/>
      <c r="E15" s="60"/>
      <c r="F15" s="226"/>
    </row>
    <row r="16" spans="1:6">
      <c r="A16" s="53"/>
      <c r="B16" s="69" t="s">
        <v>587</v>
      </c>
      <c r="C16" s="60" t="s">
        <v>275</v>
      </c>
      <c r="D16" s="547">
        <v>200</v>
      </c>
      <c r="E16" s="60"/>
      <c r="F16" s="245"/>
    </row>
    <row r="17" spans="1:7">
      <c r="A17" s="53"/>
      <c r="B17" s="69"/>
      <c r="C17" s="60"/>
      <c r="D17" s="547"/>
      <c r="E17" s="60"/>
      <c r="F17" s="245"/>
    </row>
    <row r="18" spans="1:7">
      <c r="A18" s="53"/>
      <c r="B18" s="69" t="s">
        <v>591</v>
      </c>
      <c r="C18" s="60" t="s">
        <v>275</v>
      </c>
      <c r="D18" s="547">
        <v>3</v>
      </c>
      <c r="E18" s="60"/>
      <c r="F18" s="245"/>
    </row>
    <row r="19" spans="1:7">
      <c r="A19" s="53"/>
      <c r="B19" s="69"/>
      <c r="C19" s="60"/>
      <c r="D19" s="547"/>
      <c r="E19" s="60"/>
      <c r="F19" s="226"/>
    </row>
    <row r="20" spans="1:7" ht="15.6">
      <c r="A20" s="53"/>
      <c r="B20" s="69" t="s">
        <v>592</v>
      </c>
      <c r="C20" s="60" t="s">
        <v>574</v>
      </c>
      <c r="D20" s="547">
        <v>900</v>
      </c>
      <c r="E20" s="60"/>
      <c r="F20" s="245"/>
    </row>
    <row r="21" spans="1:7">
      <c r="A21" s="53"/>
      <c r="B21" s="69"/>
      <c r="C21" s="60"/>
      <c r="D21" s="547"/>
      <c r="E21" s="60"/>
      <c r="F21" s="226"/>
    </row>
    <row r="22" spans="1:7" ht="26.4">
      <c r="A22" s="485" t="s">
        <v>595</v>
      </c>
      <c r="B22" s="145" t="s">
        <v>596</v>
      </c>
      <c r="C22" s="244" t="s">
        <v>597</v>
      </c>
      <c r="D22" s="538">
        <v>2</v>
      </c>
      <c r="E22" s="215"/>
      <c r="F22" s="245"/>
    </row>
    <row r="23" spans="1:7">
      <c r="A23" s="53"/>
      <c r="B23" s="145"/>
      <c r="C23" s="60"/>
      <c r="D23" s="60"/>
      <c r="E23" s="60"/>
      <c r="F23" s="226"/>
    </row>
    <row r="24" spans="1:7">
      <c r="A24" s="53"/>
      <c r="B24" s="69"/>
      <c r="C24" s="60"/>
      <c r="D24" s="60"/>
      <c r="E24" s="60"/>
      <c r="F24" s="225"/>
    </row>
    <row r="25" spans="1:7" ht="19.2" customHeight="1">
      <c r="A25" s="57"/>
      <c r="B25" s="69"/>
      <c r="C25" s="60"/>
      <c r="D25" s="61"/>
      <c r="E25" s="62"/>
      <c r="F25" s="62"/>
    </row>
    <row r="26" spans="1:7" ht="19.95" customHeight="1">
      <c r="A26" s="57"/>
      <c r="B26" s="69"/>
      <c r="C26" s="60"/>
      <c r="D26" s="60"/>
      <c r="E26" s="60"/>
      <c r="F26" s="60"/>
    </row>
    <row r="27" spans="1:7" ht="30.75" customHeight="1">
      <c r="A27" s="57"/>
      <c r="B27" s="69"/>
      <c r="C27" s="60"/>
      <c r="D27" s="61"/>
      <c r="E27" s="67"/>
      <c r="F27" s="227"/>
    </row>
    <row r="28" spans="1:7" ht="205.5" customHeight="1" thickBot="1">
      <c r="A28" s="228"/>
      <c r="B28" s="229"/>
      <c r="C28" s="135"/>
      <c r="D28" s="230"/>
      <c r="E28" s="231"/>
      <c r="F28" s="232"/>
    </row>
    <row r="29" spans="1:7" ht="21.6" customHeight="1" thickBot="1">
      <c r="A29" s="487" t="s">
        <v>376</v>
      </c>
      <c r="B29" s="581" t="s">
        <v>377</v>
      </c>
      <c r="C29" s="581"/>
      <c r="D29" s="581"/>
      <c r="E29" s="581"/>
      <c r="F29" s="205"/>
      <c r="G29" s="115"/>
    </row>
    <row r="30" spans="1:7">
      <c r="F30" s="115"/>
      <c r="G30" s="115"/>
    </row>
    <row r="31" spans="1:7">
      <c r="A31" s="75"/>
      <c r="F31" s="115"/>
      <c r="G31" s="115"/>
    </row>
    <row r="32" spans="1:7">
      <c r="A32" s="75"/>
      <c r="F32" s="115"/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topLeftCell="A4" zoomScaleNormal="100" zoomScaleSheetLayoutView="100" workbookViewId="0">
      <selection activeCell="F20" sqref="F20"/>
    </sheetView>
  </sheetViews>
  <sheetFormatPr defaultColWidth="9.33203125" defaultRowHeight="13.2"/>
  <cols>
    <col min="1" max="1" width="14" style="108" customWidth="1"/>
    <col min="2" max="2" width="36" style="108" customWidth="1"/>
    <col min="3" max="3" width="6.44140625" style="108" bestFit="1" customWidth="1"/>
    <col min="4" max="4" width="12.109375" style="108" customWidth="1"/>
    <col min="5" max="5" width="10.6640625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NO:LDPWRI-ROADS/18001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577" t="str">
        <f>'B-M0200'!A3:B3</f>
        <v>POLOKWANE MUNICIPALITY</v>
      </c>
      <c r="B3" s="577"/>
      <c r="C3" s="577"/>
      <c r="D3" s="577"/>
      <c r="E3" s="577"/>
    </row>
    <row r="4" spans="1:6" ht="15.75" customHeight="1" thickBot="1">
      <c r="A4" s="77"/>
    </row>
    <row r="5" spans="1:6" s="110" customFormat="1" ht="36.75" customHeight="1" thickBot="1">
      <c r="A5" s="233" t="s">
        <v>378</v>
      </c>
      <c r="B5" s="127" t="s">
        <v>379</v>
      </c>
      <c r="C5" s="127" t="s">
        <v>380</v>
      </c>
      <c r="D5" s="127" t="s">
        <v>381</v>
      </c>
      <c r="E5" s="127" t="s">
        <v>382</v>
      </c>
      <c r="F5" s="127" t="s">
        <v>383</v>
      </c>
    </row>
    <row r="6" spans="1:6" ht="24" customHeight="1">
      <c r="A6" s="398" t="s">
        <v>384</v>
      </c>
      <c r="B6" s="399" t="s">
        <v>385</v>
      </c>
      <c r="C6" s="246" t="s">
        <v>386</v>
      </c>
      <c r="D6" s="246" t="s">
        <v>387</v>
      </c>
      <c r="E6" s="246" t="s">
        <v>388</v>
      </c>
      <c r="F6" s="246" t="s">
        <v>389</v>
      </c>
    </row>
    <row r="7" spans="1:6" ht="17.7" customHeight="1">
      <c r="A7" s="261"/>
      <c r="B7" s="247"/>
      <c r="C7" s="248"/>
      <c r="D7" s="248"/>
      <c r="E7" s="248"/>
      <c r="F7" s="248"/>
    </row>
    <row r="8" spans="1:6" ht="26.4">
      <c r="A8" s="434" t="s">
        <v>730</v>
      </c>
      <c r="B8" s="247" t="s">
        <v>390</v>
      </c>
      <c r="C8" s="251"/>
      <c r="D8" s="251"/>
      <c r="E8" s="251"/>
      <c r="F8" s="251"/>
    </row>
    <row r="9" spans="1:6" ht="7.5" customHeight="1">
      <c r="A9" s="249"/>
      <c r="B9" s="250"/>
      <c r="C9" s="251"/>
      <c r="D9" s="251"/>
      <c r="E9" s="251"/>
      <c r="F9" s="251"/>
    </row>
    <row r="10" spans="1:6" ht="26.4">
      <c r="A10" s="262"/>
      <c r="B10" s="250" t="s">
        <v>391</v>
      </c>
      <c r="C10" s="251" t="s">
        <v>21</v>
      </c>
      <c r="D10" s="251">
        <v>1</v>
      </c>
      <c r="E10" s="252">
        <v>30000</v>
      </c>
      <c r="F10" s="252">
        <f>D10*E10</f>
        <v>30000</v>
      </c>
    </row>
    <row r="11" spans="1:6" ht="8.25" customHeight="1">
      <c r="A11" s="249"/>
      <c r="B11" s="254"/>
      <c r="C11" s="251"/>
      <c r="D11" s="251"/>
      <c r="E11" s="251"/>
      <c r="F11" s="251"/>
    </row>
    <row r="12" spans="1:6" ht="39.6">
      <c r="A12" s="259"/>
      <c r="B12" s="250" t="s">
        <v>392</v>
      </c>
      <c r="C12" s="251" t="s">
        <v>22</v>
      </c>
      <c r="D12" s="252">
        <f>E10</f>
        <v>30000</v>
      </c>
      <c r="E12" s="260"/>
      <c r="F12" s="252"/>
    </row>
    <row r="13" spans="1:6" ht="6" customHeight="1">
      <c r="A13" s="249"/>
      <c r="B13" s="250"/>
      <c r="C13" s="251"/>
      <c r="D13" s="251"/>
      <c r="E13" s="253"/>
      <c r="F13" s="251"/>
    </row>
    <row r="14" spans="1:6">
      <c r="A14" s="434"/>
      <c r="B14" s="247"/>
      <c r="C14" s="251"/>
      <c r="D14" s="251"/>
      <c r="E14" s="251"/>
      <c r="F14" s="251"/>
    </row>
    <row r="15" spans="1:6" ht="7.5" customHeight="1">
      <c r="A15" s="249"/>
      <c r="B15" s="250"/>
      <c r="C15" s="251"/>
      <c r="D15" s="251"/>
      <c r="E15" s="251"/>
      <c r="F15" s="251"/>
    </row>
    <row r="16" spans="1:6">
      <c r="A16" s="262"/>
      <c r="B16" s="250"/>
      <c r="C16" s="251"/>
      <c r="D16" s="251"/>
      <c r="E16" s="252"/>
      <c r="F16" s="252"/>
    </row>
    <row r="17" spans="1:7" ht="8.25" customHeight="1">
      <c r="A17" s="249"/>
      <c r="B17" s="254"/>
      <c r="C17" s="251"/>
      <c r="D17" s="251"/>
      <c r="E17" s="251"/>
      <c r="F17" s="251"/>
    </row>
    <row r="18" spans="1:7">
      <c r="A18" s="259"/>
      <c r="B18" s="250"/>
      <c r="C18" s="251"/>
      <c r="D18" s="252"/>
      <c r="E18" s="260"/>
      <c r="F18" s="252"/>
    </row>
    <row r="19" spans="1:7" ht="63.75" customHeight="1" thickBot="1">
      <c r="A19" s="255"/>
      <c r="B19" s="256" t="s">
        <v>393</v>
      </c>
      <c r="C19" s="257"/>
      <c r="D19" s="257"/>
      <c r="E19" s="257"/>
      <c r="F19" s="258"/>
    </row>
    <row r="20" spans="1:7" ht="24.75" customHeight="1" thickBot="1">
      <c r="A20" s="487" t="s">
        <v>394</v>
      </c>
      <c r="B20" s="581" t="s">
        <v>395</v>
      </c>
      <c r="C20" s="581"/>
      <c r="D20" s="581"/>
      <c r="E20" s="581"/>
      <c r="F20" s="205"/>
      <c r="G20" s="115"/>
    </row>
    <row r="21" spans="1:7">
      <c r="F21" s="115"/>
      <c r="G21" s="115"/>
    </row>
    <row r="22" spans="1:7">
      <c r="A22" s="75"/>
      <c r="F22" s="115"/>
      <c r="G22" s="115"/>
    </row>
    <row r="23" spans="1:7">
      <c r="A23" s="75"/>
      <c r="F23" s="115"/>
      <c r="G23" s="115"/>
    </row>
    <row r="24" spans="1:7">
      <c r="F24" s="115"/>
      <c r="G24" s="115"/>
    </row>
    <row r="25" spans="1:7">
      <c r="F25" s="115"/>
      <c r="G25" s="115"/>
    </row>
    <row r="26" spans="1:7"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</sheetData>
  <mergeCells count="3">
    <mergeCell ref="B20:E2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1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8" style="108" customWidth="1"/>
    <col min="3" max="3" width="6.44140625" style="108" bestFit="1" customWidth="1"/>
    <col min="4" max="4" width="11.6640625" style="108" customWidth="1"/>
    <col min="5" max="5" width="10.77734375" style="108" bestFit="1" customWidth="1"/>
    <col min="6" max="6" width="15" style="108" customWidth="1"/>
    <col min="7" max="16384" width="9.33203125" style="108"/>
  </cols>
  <sheetData>
    <row r="1" spans="1:6">
      <c r="A1" s="77" t="str">
        <f>'B-M0200'!A1:B1</f>
        <v>CONTRACT NO:LDPWRI-ROADS/18001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 ht="12.75" customHeight="1">
      <c r="A3" s="577" t="str">
        <f>'B-M0200'!A3:B3</f>
        <v>POLOKWANE MUNICIPALITY</v>
      </c>
      <c r="B3" s="577"/>
      <c r="C3" s="48"/>
      <c r="D3" s="48"/>
      <c r="E3" s="48"/>
    </row>
    <row r="4" spans="1:6" ht="13.8" thickBot="1"/>
    <row r="5" spans="1:6" s="110" customFormat="1" ht="36.75" customHeight="1" thickBot="1">
      <c r="A5" s="233" t="s">
        <v>396</v>
      </c>
      <c r="B5" s="127" t="s">
        <v>397</v>
      </c>
      <c r="C5" s="127" t="s">
        <v>398</v>
      </c>
      <c r="D5" s="127" t="s">
        <v>399</v>
      </c>
      <c r="E5" s="127" t="s">
        <v>400</v>
      </c>
      <c r="F5" s="127" t="s">
        <v>401</v>
      </c>
    </row>
    <row r="6" spans="1:6" ht="17.7" customHeight="1">
      <c r="A6" s="274" t="s">
        <v>402</v>
      </c>
      <c r="B6" s="221" t="s">
        <v>403</v>
      </c>
      <c r="C6" s="137"/>
      <c r="D6" s="137"/>
      <c r="E6" s="137"/>
      <c r="F6" s="137"/>
    </row>
    <row r="7" spans="1:6" ht="19.5" customHeight="1">
      <c r="A7" s="53" t="s">
        <v>742</v>
      </c>
      <c r="B7" s="224" t="s">
        <v>404</v>
      </c>
      <c r="C7" s="69"/>
      <c r="D7" s="69"/>
      <c r="E7" s="69"/>
      <c r="F7" s="62" t="str">
        <f>IF(D7=0,"",ROUND(D7*E7,2))</f>
        <v/>
      </c>
    </row>
    <row r="8" spans="1:6">
      <c r="A8" s="57"/>
      <c r="B8" s="69" t="s">
        <v>405</v>
      </c>
      <c r="C8" s="69"/>
      <c r="D8" s="69"/>
      <c r="E8" s="69"/>
      <c r="F8" s="62"/>
    </row>
    <row r="9" spans="1:6" ht="12.9" customHeight="1">
      <c r="A9" s="57"/>
      <c r="B9" s="69" t="s">
        <v>406</v>
      </c>
      <c r="C9" s="60" t="s">
        <v>574</v>
      </c>
      <c r="D9" s="501">
        <f>500*3</f>
        <v>1500</v>
      </c>
      <c r="E9" s="62"/>
      <c r="F9" s="95"/>
    </row>
    <row r="10" spans="1:6" ht="9.75" customHeight="1">
      <c r="A10" s="57"/>
      <c r="B10" s="69"/>
      <c r="C10" s="60"/>
      <c r="D10" s="501"/>
      <c r="E10" s="62"/>
      <c r="F10" s="95"/>
    </row>
    <row r="11" spans="1:6" ht="14.4" customHeight="1">
      <c r="A11" s="57"/>
      <c r="B11" s="69" t="s">
        <v>407</v>
      </c>
      <c r="C11" s="60" t="s">
        <v>574</v>
      </c>
      <c r="D11" s="501">
        <f>8*3</f>
        <v>24</v>
      </c>
      <c r="E11" s="62"/>
      <c r="F11" s="95"/>
    </row>
    <row r="12" spans="1:6" ht="9.75" customHeight="1">
      <c r="A12" s="57"/>
      <c r="B12" s="69"/>
      <c r="C12" s="60"/>
      <c r="D12" s="61"/>
      <c r="E12" s="62"/>
      <c r="F12" s="95"/>
    </row>
    <row r="13" spans="1:6" ht="19.95" customHeight="1">
      <c r="A13" s="57"/>
      <c r="B13" s="69" t="s">
        <v>408</v>
      </c>
      <c r="C13" s="60" t="s">
        <v>574</v>
      </c>
      <c r="D13" s="61">
        <v>100</v>
      </c>
      <c r="E13" s="62"/>
      <c r="F13" s="95"/>
    </row>
    <row r="14" spans="1:6" ht="9.75" customHeight="1">
      <c r="A14" s="57"/>
      <c r="B14" s="69"/>
      <c r="C14" s="60"/>
      <c r="D14" s="61"/>
      <c r="E14" s="62"/>
      <c r="F14" s="95"/>
    </row>
    <row r="15" spans="1:6" ht="19.95" customHeight="1">
      <c r="A15" s="57"/>
      <c r="B15" s="69" t="s">
        <v>409</v>
      </c>
      <c r="C15" s="60" t="s">
        <v>574</v>
      </c>
      <c r="D15" s="61">
        <v>100</v>
      </c>
      <c r="E15" s="62"/>
      <c r="F15" s="95"/>
    </row>
    <row r="16" spans="1:6" ht="9.75" customHeight="1">
      <c r="A16" s="57"/>
      <c r="B16" s="69"/>
      <c r="C16" s="60"/>
      <c r="D16" s="61"/>
      <c r="E16" s="62"/>
      <c r="F16" s="95"/>
    </row>
    <row r="17" spans="1:6" ht="26.4">
      <c r="A17" s="57"/>
      <c r="B17" s="69" t="s">
        <v>410</v>
      </c>
      <c r="C17" s="60" t="s">
        <v>574</v>
      </c>
      <c r="D17" s="61">
        <v>100</v>
      </c>
      <c r="E17" s="62"/>
      <c r="F17" s="95"/>
    </row>
    <row r="18" spans="1:6" ht="19.2" customHeight="1">
      <c r="A18" s="53" t="s">
        <v>743</v>
      </c>
      <c r="B18" s="145" t="s">
        <v>411</v>
      </c>
      <c r="C18" s="69"/>
      <c r="D18" s="60"/>
      <c r="E18" s="62"/>
      <c r="F18" s="95"/>
    </row>
    <row r="19" spans="1:6" ht="19.95" customHeight="1">
      <c r="A19" s="57"/>
      <c r="B19" s="69" t="s">
        <v>412</v>
      </c>
      <c r="C19" s="60" t="s">
        <v>580</v>
      </c>
      <c r="D19" s="61">
        <v>50</v>
      </c>
      <c r="E19" s="62"/>
      <c r="F19" s="95"/>
    </row>
    <row r="20" spans="1:6" ht="9.75" customHeight="1">
      <c r="A20" s="57"/>
      <c r="B20" s="69"/>
      <c r="C20" s="60"/>
      <c r="D20" s="61"/>
      <c r="E20" s="62"/>
      <c r="F20" s="95"/>
    </row>
    <row r="21" spans="1:6" ht="19.2" customHeight="1">
      <c r="A21" s="57"/>
      <c r="B21" s="69" t="s">
        <v>413</v>
      </c>
      <c r="C21" s="60" t="s">
        <v>580</v>
      </c>
      <c r="D21" s="61">
        <v>50</v>
      </c>
      <c r="E21" s="62"/>
      <c r="F21" s="95"/>
    </row>
    <row r="22" spans="1:6" ht="9.75" customHeight="1">
      <c r="A22" s="57"/>
      <c r="B22" s="69"/>
      <c r="C22" s="60"/>
      <c r="D22" s="61"/>
      <c r="E22" s="62"/>
      <c r="F22" s="95"/>
    </row>
    <row r="23" spans="1:6" ht="12.9" customHeight="1">
      <c r="A23" s="57"/>
      <c r="B23" s="69" t="s">
        <v>414</v>
      </c>
      <c r="C23" s="69"/>
      <c r="D23" s="61"/>
      <c r="E23" s="62"/>
      <c r="F23" s="95"/>
    </row>
    <row r="24" spans="1:6" ht="12.9" customHeight="1">
      <c r="A24" s="57"/>
      <c r="B24" s="69" t="s">
        <v>415</v>
      </c>
      <c r="C24" s="60" t="s">
        <v>580</v>
      </c>
      <c r="D24" s="61">
        <v>50</v>
      </c>
      <c r="E24" s="62"/>
      <c r="F24" s="95"/>
    </row>
    <row r="25" spans="1:6" ht="9.75" customHeight="1">
      <c r="A25" s="57"/>
      <c r="B25" s="69"/>
      <c r="C25" s="60"/>
      <c r="D25" s="61"/>
      <c r="E25" s="62"/>
      <c r="F25" s="95"/>
    </row>
    <row r="26" spans="1:6" ht="14.4" customHeight="1">
      <c r="A26" s="57"/>
      <c r="B26" s="69" t="s">
        <v>416</v>
      </c>
      <c r="C26" s="60" t="s">
        <v>580</v>
      </c>
      <c r="D26" s="61">
        <v>100</v>
      </c>
      <c r="E26" s="62"/>
      <c r="F26" s="95"/>
    </row>
    <row r="27" spans="1:6" ht="6.75" customHeight="1">
      <c r="A27" s="57"/>
      <c r="B27" s="69"/>
      <c r="C27" s="60"/>
      <c r="D27" s="61"/>
      <c r="E27" s="62"/>
      <c r="F27" s="95"/>
    </row>
    <row r="28" spans="1:6" ht="19.2" customHeight="1">
      <c r="A28" s="57"/>
      <c r="B28" s="69" t="s">
        <v>417</v>
      </c>
      <c r="C28" s="60" t="s">
        <v>574</v>
      </c>
      <c r="D28" s="61">
        <v>20</v>
      </c>
      <c r="E28" s="62"/>
      <c r="F28" s="95"/>
    </row>
    <row r="29" spans="1:6" ht="9.75" customHeight="1">
      <c r="A29" s="57"/>
      <c r="B29" s="69"/>
      <c r="C29" s="60"/>
      <c r="D29" s="61"/>
      <c r="E29" s="62"/>
      <c r="F29" s="95"/>
    </row>
    <row r="30" spans="1:6" ht="19.2" customHeight="1">
      <c r="A30" s="53" t="s">
        <v>744</v>
      </c>
      <c r="B30" s="145" t="s">
        <v>418</v>
      </c>
      <c r="C30" s="69"/>
      <c r="D30" s="60"/>
      <c r="E30" s="62"/>
      <c r="F30" s="95"/>
    </row>
    <row r="31" spans="1:6" ht="19.95" customHeight="1">
      <c r="A31" s="57"/>
      <c r="B31" s="69" t="s">
        <v>419</v>
      </c>
      <c r="C31" s="60" t="s">
        <v>580</v>
      </c>
      <c r="D31" s="61">
        <v>20</v>
      </c>
      <c r="E31" s="62"/>
      <c r="F31" s="95"/>
    </row>
    <row r="32" spans="1:6" ht="9.75" customHeight="1">
      <c r="A32" s="57"/>
      <c r="B32" s="69"/>
      <c r="C32" s="60"/>
      <c r="D32" s="61"/>
      <c r="E32" s="62"/>
      <c r="F32" s="95"/>
    </row>
    <row r="33" spans="1:6" ht="19.2" customHeight="1">
      <c r="A33" s="57"/>
      <c r="B33" s="69" t="s">
        <v>420</v>
      </c>
      <c r="C33" s="60" t="s">
        <v>580</v>
      </c>
      <c r="D33" s="61">
        <v>20</v>
      </c>
      <c r="E33" s="62"/>
      <c r="F33" s="95"/>
    </row>
    <row r="34" spans="1:6" ht="9.75" customHeight="1">
      <c r="A34" s="57"/>
      <c r="B34" s="69"/>
      <c r="C34" s="60"/>
      <c r="D34" s="61"/>
      <c r="E34" s="62"/>
      <c r="F34" s="95"/>
    </row>
    <row r="35" spans="1:6">
      <c r="A35" s="53" t="s">
        <v>745</v>
      </c>
      <c r="B35" s="145" t="s">
        <v>599</v>
      </c>
      <c r="C35" s="60"/>
      <c r="D35" s="61"/>
      <c r="E35" s="62"/>
      <c r="F35" s="95"/>
    </row>
    <row r="36" spans="1:6" ht="39.6">
      <c r="A36" s="57"/>
      <c r="B36" s="69" t="s">
        <v>598</v>
      </c>
      <c r="C36" s="60" t="s">
        <v>580</v>
      </c>
      <c r="D36" s="501">
        <f>90*3</f>
        <v>270</v>
      </c>
      <c r="E36" s="62"/>
      <c r="F36" s="95"/>
    </row>
    <row r="37" spans="1:6">
      <c r="A37" s="57"/>
      <c r="B37" s="69"/>
      <c r="C37" s="60"/>
      <c r="D37" s="61"/>
      <c r="E37" s="62"/>
      <c r="F37" s="95"/>
    </row>
    <row r="38" spans="1:6" ht="15.6">
      <c r="A38" s="53" t="s">
        <v>746</v>
      </c>
      <c r="B38" s="145" t="s">
        <v>422</v>
      </c>
      <c r="C38" s="60" t="s">
        <v>580</v>
      </c>
      <c r="D38" s="501">
        <f>20*3</f>
        <v>60</v>
      </c>
      <c r="E38" s="62"/>
      <c r="F38" s="95"/>
    </row>
    <row r="39" spans="1:6" ht="15.75" customHeight="1" thickBot="1">
      <c r="A39" s="174"/>
      <c r="B39" s="71"/>
      <c r="C39" s="72"/>
      <c r="D39" s="175"/>
      <c r="E39" s="136"/>
      <c r="F39" s="136"/>
    </row>
    <row r="40" spans="1:6" ht="21.6" customHeight="1" thickBot="1">
      <c r="A40" s="97" t="s">
        <v>421</v>
      </c>
      <c r="B40" s="581" t="s">
        <v>8</v>
      </c>
      <c r="C40" s="581"/>
      <c r="D40" s="581"/>
      <c r="E40" s="581"/>
      <c r="F40" s="74"/>
    </row>
    <row r="41" spans="1:6">
      <c r="A41" s="75"/>
    </row>
  </sheetData>
  <mergeCells count="3">
    <mergeCell ref="B40:E40"/>
    <mergeCell ref="A2:E2"/>
    <mergeCell ref="A3:B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Layout" topLeftCell="A19" zoomScaleNormal="100" zoomScaleSheetLayoutView="100" workbookViewId="0">
      <selection activeCell="F22" sqref="F22"/>
    </sheetView>
  </sheetViews>
  <sheetFormatPr defaultColWidth="9.33203125" defaultRowHeight="13.2"/>
  <cols>
    <col min="1" max="1" width="13" style="108" customWidth="1"/>
    <col min="2" max="2" width="35" style="108" customWidth="1"/>
    <col min="3" max="3" width="6.44140625" style="108" bestFit="1" customWidth="1"/>
    <col min="4" max="4" width="12" style="108" bestFit="1" customWidth="1"/>
    <col min="5" max="5" width="10.77734375" style="108" bestFit="1" customWidth="1"/>
    <col min="6" max="6" width="15.6640625" style="108" customWidth="1"/>
    <col min="7" max="16384" width="9.33203125" style="108"/>
  </cols>
  <sheetData>
    <row r="1" spans="1:6">
      <c r="A1" s="586" t="s">
        <v>543</v>
      </c>
      <c r="B1" s="586"/>
      <c r="C1" s="115"/>
      <c r="D1" s="115"/>
      <c r="E1" s="115"/>
      <c r="F1" s="115"/>
    </row>
    <row r="2" spans="1:6">
      <c r="A2" s="577" t="str">
        <f>'B-M0200'!A2</f>
        <v>HOUSEHOLD ROUTINE ROAD MAINTENANCE PROJECT</v>
      </c>
      <c r="B2" s="577"/>
      <c r="C2" s="577"/>
      <c r="D2" s="577"/>
      <c r="E2" s="577"/>
      <c r="F2" s="115"/>
    </row>
    <row r="3" spans="1:6">
      <c r="A3" s="77" t="str">
        <f>'B-M0200'!A3:B3</f>
        <v>POLOKWANE MUNICIPALITY</v>
      </c>
      <c r="B3" s="115"/>
      <c r="C3" s="115"/>
      <c r="D3" s="115"/>
      <c r="E3" s="115"/>
      <c r="F3" s="115"/>
    </row>
    <row r="4" spans="1:6" ht="15.75" customHeight="1" thickBot="1">
      <c r="A4" s="266"/>
      <c r="B4" s="115"/>
      <c r="C4" s="115"/>
      <c r="D4" s="115"/>
      <c r="E4" s="115"/>
      <c r="F4" s="115"/>
    </row>
    <row r="5" spans="1:6" s="110" customFormat="1" ht="36.75" customHeight="1" thickBot="1">
      <c r="A5" s="233" t="s">
        <v>423</v>
      </c>
      <c r="B5" s="127" t="s">
        <v>424</v>
      </c>
      <c r="C5" s="127" t="s">
        <v>425</v>
      </c>
      <c r="D5" s="127" t="s">
        <v>426</v>
      </c>
      <c r="E5" s="127" t="s">
        <v>427</v>
      </c>
      <c r="F5" s="127" t="s">
        <v>428</v>
      </c>
    </row>
    <row r="6" spans="1:6" ht="17.7" customHeight="1">
      <c r="A6" s="390" t="s">
        <v>429</v>
      </c>
      <c r="B6" s="391" t="s">
        <v>430</v>
      </c>
      <c r="C6" s="168"/>
      <c r="D6" s="168"/>
      <c r="E6" s="168"/>
      <c r="F6" s="264" t="str">
        <f>IF(D6=0,"",ROUND(D6*E6,2))</f>
        <v/>
      </c>
    </row>
    <row r="7" spans="1:6" ht="28.2" customHeight="1">
      <c r="A7" s="53" t="s">
        <v>738</v>
      </c>
      <c r="B7" s="145" t="s">
        <v>431</v>
      </c>
      <c r="C7" s="69"/>
      <c r="D7" s="69"/>
      <c r="E7" s="69"/>
      <c r="F7" s="62"/>
    </row>
    <row r="8" spans="1:6" ht="26.4">
      <c r="A8" s="57"/>
      <c r="B8" s="69" t="s">
        <v>432</v>
      </c>
      <c r="C8" s="60" t="s">
        <v>580</v>
      </c>
      <c r="D8" s="501">
        <f>10*3</f>
        <v>30</v>
      </c>
      <c r="E8" s="62"/>
      <c r="F8" s="62"/>
    </row>
    <row r="9" spans="1:6">
      <c r="A9" s="57"/>
      <c r="B9" s="69"/>
      <c r="C9" s="60"/>
      <c r="D9" s="501"/>
      <c r="E9" s="62"/>
      <c r="F9" s="62"/>
    </row>
    <row r="10" spans="1:6" ht="19.95" customHeight="1">
      <c r="A10" s="57"/>
      <c r="B10" s="69" t="s">
        <v>433</v>
      </c>
      <c r="C10" s="60" t="s">
        <v>580</v>
      </c>
      <c r="D10" s="501">
        <f>80*3</f>
        <v>240</v>
      </c>
      <c r="E10" s="62"/>
      <c r="F10" s="62"/>
    </row>
    <row r="11" spans="1:6" ht="26.4">
      <c r="A11" s="53" t="s">
        <v>739</v>
      </c>
      <c r="B11" s="145" t="s">
        <v>434</v>
      </c>
      <c r="C11" s="60" t="s">
        <v>574</v>
      </c>
      <c r="D11" s="501">
        <f>320*3</f>
        <v>960</v>
      </c>
      <c r="E11" s="62"/>
      <c r="F11" s="62"/>
    </row>
    <row r="12" spans="1:6">
      <c r="A12" s="53"/>
      <c r="B12" s="145"/>
      <c r="C12" s="60"/>
      <c r="D12" s="501"/>
      <c r="E12" s="62"/>
      <c r="F12" s="62"/>
    </row>
    <row r="13" spans="1:6" ht="20.85" customHeight="1">
      <c r="A13" s="53" t="s">
        <v>740</v>
      </c>
      <c r="B13" s="145" t="s">
        <v>435</v>
      </c>
      <c r="C13" s="60"/>
      <c r="D13" s="501"/>
      <c r="E13" s="62"/>
      <c r="F13" s="62"/>
    </row>
    <row r="14" spans="1:6" ht="39.6">
      <c r="A14" s="57"/>
      <c r="B14" s="69" t="s">
        <v>601</v>
      </c>
      <c r="C14" s="60" t="s">
        <v>580</v>
      </c>
      <c r="D14" s="501">
        <v>90</v>
      </c>
      <c r="E14" s="62"/>
      <c r="F14" s="62"/>
    </row>
    <row r="15" spans="1:6">
      <c r="A15" s="57"/>
      <c r="B15" s="69"/>
      <c r="C15" s="60"/>
      <c r="D15" s="501"/>
      <c r="E15" s="62"/>
      <c r="F15" s="62"/>
    </row>
    <row r="16" spans="1:6" ht="52.8">
      <c r="A16" s="57"/>
      <c r="B16" s="69" t="s">
        <v>600</v>
      </c>
      <c r="C16" s="60" t="s">
        <v>580</v>
      </c>
      <c r="D16" s="501">
        <v>90</v>
      </c>
      <c r="E16" s="62"/>
      <c r="F16" s="62"/>
    </row>
    <row r="17" spans="1:7">
      <c r="A17" s="57"/>
      <c r="B17" s="69"/>
      <c r="C17" s="60"/>
      <c r="D17" s="60"/>
      <c r="E17" s="62"/>
      <c r="F17" s="62"/>
    </row>
    <row r="18" spans="1:7" ht="26.4">
      <c r="A18" s="53" t="s">
        <v>437</v>
      </c>
      <c r="B18" s="69" t="s">
        <v>436</v>
      </c>
      <c r="C18" s="60"/>
      <c r="D18" s="60"/>
      <c r="E18" s="62"/>
      <c r="F18" s="62"/>
    </row>
    <row r="19" spans="1:7" ht="24.75" customHeight="1">
      <c r="A19" s="53"/>
      <c r="B19" s="69" t="s">
        <v>438</v>
      </c>
      <c r="C19" s="60" t="s">
        <v>580</v>
      </c>
      <c r="D19" s="501">
        <v>180</v>
      </c>
      <c r="E19" s="62"/>
      <c r="F19" s="62"/>
    </row>
    <row r="20" spans="1:7">
      <c r="A20" s="53"/>
      <c r="B20" s="145"/>
      <c r="C20" s="60"/>
      <c r="D20" s="501"/>
      <c r="E20" s="62"/>
      <c r="F20" s="62"/>
    </row>
    <row r="21" spans="1:7" ht="222" customHeight="1" thickBot="1">
      <c r="A21" s="268" t="s">
        <v>741</v>
      </c>
      <c r="B21" s="269" t="s">
        <v>439</v>
      </c>
      <c r="C21" s="135" t="s">
        <v>574</v>
      </c>
      <c r="D21" s="536">
        <v>1000</v>
      </c>
      <c r="E21" s="138"/>
      <c r="F21" s="140"/>
    </row>
    <row r="22" spans="1:7" ht="27" customHeight="1" thickBot="1">
      <c r="A22" s="214" t="s">
        <v>440</v>
      </c>
      <c r="B22" s="575" t="s">
        <v>441</v>
      </c>
      <c r="C22" s="575"/>
      <c r="D22" s="575"/>
      <c r="E22" s="575"/>
      <c r="F22" s="74"/>
      <c r="G22" s="115"/>
    </row>
    <row r="23" spans="1:7">
      <c r="A23" s="115"/>
      <c r="B23" s="115"/>
      <c r="C23" s="115"/>
      <c r="D23" s="115"/>
      <c r="E23" s="115"/>
      <c r="F23" s="115"/>
      <c r="G23" s="115"/>
    </row>
    <row r="24" spans="1:7">
      <c r="A24" s="75"/>
      <c r="B24" s="115"/>
      <c r="C24" s="115"/>
      <c r="D24" s="115"/>
      <c r="E24" s="115"/>
      <c r="F24" s="115"/>
      <c r="G24" s="115"/>
    </row>
    <row r="25" spans="1:7" ht="15.75" customHeight="1">
      <c r="A25" s="75"/>
      <c r="B25" s="115"/>
      <c r="C25" s="115"/>
      <c r="D25" s="115"/>
      <c r="E25" s="115"/>
      <c r="F25" s="115"/>
      <c r="G25" s="115"/>
    </row>
    <row r="26" spans="1:7">
      <c r="B26" s="267"/>
      <c r="C26" s="267"/>
      <c r="D26" s="267"/>
      <c r="E26" s="267"/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  <row r="31" spans="1:7">
      <c r="F31" s="115"/>
      <c r="G31" s="115"/>
    </row>
    <row r="32" spans="1:7">
      <c r="F32" s="115" t="s">
        <v>536</v>
      </c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  <row r="47" spans="6:7">
      <c r="F47" s="115"/>
      <c r="G47" s="115"/>
    </row>
    <row r="48" spans="6:7">
      <c r="F48" s="115"/>
      <c r="G48" s="115"/>
    </row>
    <row r="49" spans="6:7">
      <c r="F49" s="115"/>
      <c r="G49" s="115"/>
    </row>
  </sheetData>
  <mergeCells count="3">
    <mergeCell ref="B22:E22"/>
    <mergeCell ref="A2:E2"/>
    <mergeCell ref="A1:B1"/>
  </mergeCells>
  <phoneticPr fontId="2" type="noConversion"/>
  <pageMargins left="0.7" right="0.7" top="0.75" bottom="0.75" header="0.3" footer="0.3"/>
  <pageSetup paperSize="9" orientation="portrait" r:id="rId1"/>
  <headerFooter>
    <oddFooter>&amp;C108-24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topLeftCell="A11" zoomScaleNormal="100" zoomScaleSheetLayoutView="100" workbookViewId="0">
      <selection activeCell="F15" sqref="F15"/>
    </sheetView>
  </sheetViews>
  <sheetFormatPr defaultColWidth="9.33203125" defaultRowHeight="13.2"/>
  <cols>
    <col min="1" max="1" width="12.109375" style="108" customWidth="1"/>
    <col min="2" max="2" width="42.77734375" style="108" customWidth="1"/>
    <col min="3" max="3" width="6.109375" style="108" bestFit="1" customWidth="1"/>
    <col min="4" max="4" width="11.6640625" style="108" customWidth="1"/>
    <col min="5" max="5" width="12" style="108" bestFit="1" customWidth="1"/>
    <col min="6" max="6" width="16" style="108" customWidth="1"/>
    <col min="7" max="16384" width="9.33203125" style="108"/>
  </cols>
  <sheetData>
    <row r="1" spans="1:7">
      <c r="A1" s="77" t="str">
        <f>'B-M0200'!A1:B1</f>
        <v>CONTRACT NO:LDPWRI-ROADS/18001</v>
      </c>
    </row>
    <row r="2" spans="1:7">
      <c r="A2" s="577" t="str">
        <f>'B-M0200'!A2</f>
        <v>HOUSEHOLD ROUTINE ROAD MAINTENANCE PROJECT</v>
      </c>
      <c r="B2" s="577"/>
      <c r="C2" s="577"/>
      <c r="D2" s="577"/>
      <c r="E2" s="577"/>
    </row>
    <row r="3" spans="1:7">
      <c r="A3" s="577" t="str">
        <f>'B-M0200'!A3:B3</f>
        <v>POLOKWANE MUNICIPALITY</v>
      </c>
      <c r="B3" s="577"/>
      <c r="C3" s="48"/>
      <c r="D3" s="48"/>
      <c r="E3" s="48"/>
    </row>
    <row r="4" spans="1:7" ht="13.8" thickBot="1"/>
    <row r="5" spans="1:7" s="110" customFormat="1" ht="35.25" customHeight="1" thickBot="1">
      <c r="A5" s="233" t="s">
        <v>442</v>
      </c>
      <c r="B5" s="127" t="s">
        <v>443</v>
      </c>
      <c r="C5" s="127" t="s">
        <v>444</v>
      </c>
      <c r="D5" s="127" t="s">
        <v>445</v>
      </c>
      <c r="E5" s="127" t="s">
        <v>446</v>
      </c>
      <c r="F5" s="127" t="s">
        <v>447</v>
      </c>
    </row>
    <row r="6" spans="1:7" ht="24.75" customHeight="1">
      <c r="A6" s="274" t="s">
        <v>448</v>
      </c>
      <c r="B6" s="388" t="s">
        <v>449</v>
      </c>
      <c r="C6" s="270"/>
      <c r="D6" s="270"/>
      <c r="E6" s="271"/>
      <c r="F6" s="271"/>
    </row>
    <row r="7" spans="1:7" ht="25.65" customHeight="1">
      <c r="A7" s="116" t="s">
        <v>731</v>
      </c>
      <c r="B7" s="102" t="s">
        <v>451</v>
      </c>
      <c r="C7" s="69"/>
      <c r="D7" s="272"/>
      <c r="E7" s="62"/>
      <c r="F7" s="62"/>
    </row>
    <row r="8" spans="1:7">
      <c r="A8" s="101"/>
      <c r="B8" s="84" t="s">
        <v>450</v>
      </c>
      <c r="C8" s="69"/>
      <c r="D8" s="272"/>
      <c r="E8" s="62"/>
      <c r="F8" s="62"/>
    </row>
    <row r="9" spans="1:7" ht="26.4">
      <c r="A9" s="101"/>
      <c r="B9" s="84" t="s">
        <v>206</v>
      </c>
      <c r="C9" s="486" t="s">
        <v>454</v>
      </c>
      <c r="D9" s="272">
        <v>300</v>
      </c>
      <c r="E9" s="62"/>
      <c r="F9" s="62"/>
    </row>
    <row r="10" spans="1:7">
      <c r="A10" s="101"/>
      <c r="B10" s="84"/>
      <c r="C10" s="242"/>
      <c r="D10" s="272"/>
      <c r="E10" s="62"/>
      <c r="F10" s="62"/>
    </row>
    <row r="11" spans="1:7" ht="19.2" customHeight="1">
      <c r="A11" s="116"/>
      <c r="B11" s="102"/>
      <c r="C11" s="69"/>
      <c r="D11" s="272"/>
      <c r="E11" s="62"/>
      <c r="F11" s="62"/>
    </row>
    <row r="12" spans="1:7" ht="19.95" customHeight="1">
      <c r="A12" s="101"/>
      <c r="B12" s="84"/>
      <c r="C12" s="60"/>
      <c r="D12" s="272"/>
      <c r="E12" s="62"/>
      <c r="F12" s="95"/>
    </row>
    <row r="13" spans="1:7" ht="18.75" customHeight="1">
      <c r="A13" s="101"/>
      <c r="B13" s="84"/>
      <c r="C13" s="60"/>
      <c r="D13" s="272"/>
      <c r="E13" s="62"/>
      <c r="F13" s="95"/>
    </row>
    <row r="14" spans="1:7" ht="294" customHeight="1" thickBot="1">
      <c r="A14" s="101"/>
      <c r="B14" s="84"/>
      <c r="C14" s="60"/>
      <c r="D14" s="272"/>
      <c r="E14" s="62"/>
      <c r="F14" s="62"/>
    </row>
    <row r="15" spans="1:7" ht="23.25" customHeight="1" thickBot="1">
      <c r="A15" s="97" t="s">
        <v>452</v>
      </c>
      <c r="B15" s="575" t="s">
        <v>453</v>
      </c>
      <c r="C15" s="575"/>
      <c r="D15" s="575"/>
      <c r="E15" s="575"/>
      <c r="F15" s="273"/>
      <c r="G15" s="115"/>
    </row>
    <row r="16" spans="1:7">
      <c r="A16" s="75"/>
      <c r="F16" s="115"/>
      <c r="G16" s="115"/>
    </row>
    <row r="17" spans="6:7">
      <c r="F17" s="115"/>
      <c r="G17" s="115"/>
    </row>
    <row r="18" spans="6:7">
      <c r="F18" s="115"/>
      <c r="G18" s="115"/>
    </row>
  </sheetData>
  <mergeCells count="3">
    <mergeCell ref="B15:E15"/>
    <mergeCell ref="A2:E2"/>
    <mergeCell ref="A3:B3"/>
  </mergeCells>
  <phoneticPr fontId="2" type="noConversion"/>
  <pageMargins left="0.7" right="0.7" top="0.75" bottom="0.75" header="0.3" footer="0.3"/>
  <pageSetup paperSize="9" scale="95" orientation="portrait" r:id="rId1"/>
  <headerFooter>
    <oddFooter>&amp;C108-25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Layout" zoomScaleNormal="100" zoomScaleSheetLayoutView="100" workbookViewId="0">
      <selection activeCell="F8" sqref="F8"/>
    </sheetView>
  </sheetViews>
  <sheetFormatPr defaultColWidth="9.33203125" defaultRowHeight="13.2"/>
  <cols>
    <col min="1" max="1" width="12.6640625" style="108" customWidth="1"/>
    <col min="2" max="2" width="35" style="108" customWidth="1"/>
    <col min="3" max="3" width="6.44140625" style="108" bestFit="1" customWidth="1"/>
    <col min="4" max="4" width="13" style="108" customWidth="1"/>
    <col min="5" max="5" width="10.77734375" style="108" bestFit="1" customWidth="1"/>
    <col min="6" max="6" width="15.109375" style="108" bestFit="1" customWidth="1"/>
    <col min="7" max="16384" width="9.33203125" style="108"/>
  </cols>
  <sheetData>
    <row r="1" spans="1:6">
      <c r="A1" s="77" t="str">
        <f>'B-M0200'!A1:B1</f>
        <v>CONTRACT NO:LDPWRI-ROADS/18001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POLOKWANE MUNICIPALITY</v>
      </c>
    </row>
    <row r="4" spans="1:6" ht="13.8" thickBot="1"/>
    <row r="5" spans="1:6" s="110" customFormat="1" ht="36" customHeight="1" thickBot="1">
      <c r="A5" s="233" t="s">
        <v>455</v>
      </c>
      <c r="B5" s="127" t="s">
        <v>456</v>
      </c>
      <c r="C5" s="127" t="s">
        <v>457</v>
      </c>
      <c r="D5" s="127" t="s">
        <v>458</v>
      </c>
      <c r="E5" s="127" t="s">
        <v>459</v>
      </c>
      <c r="F5" s="127" t="s">
        <v>460</v>
      </c>
    </row>
    <row r="6" spans="1:6" ht="39.6">
      <c r="A6" s="282" t="s">
        <v>461</v>
      </c>
      <c r="B6" s="391" t="s">
        <v>462</v>
      </c>
      <c r="C6" s="275"/>
      <c r="D6" s="275"/>
      <c r="E6" s="275"/>
      <c r="F6" s="275"/>
    </row>
    <row r="7" spans="1:6">
      <c r="A7" s="57"/>
      <c r="B7" s="69"/>
      <c r="C7" s="60"/>
      <c r="D7" s="60"/>
      <c r="E7" s="91"/>
      <c r="F7" s="91"/>
    </row>
    <row r="8" spans="1:6">
      <c r="A8" s="101" t="s">
        <v>852</v>
      </c>
      <c r="B8" s="69" t="s">
        <v>853</v>
      </c>
      <c r="C8" s="60"/>
      <c r="D8" s="60"/>
      <c r="E8" s="60"/>
      <c r="F8" s="60"/>
    </row>
    <row r="9" spans="1:6">
      <c r="A9" s="131"/>
      <c r="B9" s="69" t="s">
        <v>854</v>
      </c>
      <c r="C9" s="60"/>
      <c r="D9" s="60"/>
      <c r="E9" s="60"/>
      <c r="F9" s="62" t="str">
        <f>IF(D9=0,"",ROUND(D9*E9,2))</f>
        <v/>
      </c>
    </row>
    <row r="10" spans="1:6" ht="26.4">
      <c r="A10" s="131"/>
      <c r="B10" s="69" t="s">
        <v>206</v>
      </c>
      <c r="C10" s="60" t="s">
        <v>454</v>
      </c>
      <c r="D10" s="173">
        <v>30</v>
      </c>
      <c r="E10" s="82"/>
      <c r="F10" s="82"/>
    </row>
    <row r="11" spans="1:6">
      <c r="A11" s="276"/>
      <c r="B11" s="109"/>
      <c r="C11" s="277"/>
      <c r="D11" s="531"/>
      <c r="E11" s="283"/>
      <c r="F11" s="82"/>
    </row>
    <row r="12" spans="1:6" ht="30.6" customHeight="1">
      <c r="A12" s="171" t="s">
        <v>737</v>
      </c>
      <c r="B12" s="69" t="s">
        <v>463</v>
      </c>
      <c r="C12" s="172"/>
      <c r="D12" s="60"/>
      <c r="E12" s="91"/>
      <c r="F12" s="91"/>
    </row>
    <row r="13" spans="1:6" ht="19.2" customHeight="1">
      <c r="A13" s="276"/>
      <c r="B13" s="69" t="s">
        <v>693</v>
      </c>
      <c r="C13" s="172" t="s">
        <v>19</v>
      </c>
      <c r="D13" s="501">
        <v>45</v>
      </c>
      <c r="E13" s="82"/>
      <c r="F13" s="82"/>
    </row>
    <row r="14" spans="1:6" ht="19.2" customHeight="1">
      <c r="A14" s="276"/>
      <c r="B14" s="69" t="s">
        <v>694</v>
      </c>
      <c r="C14" s="172" t="s">
        <v>19</v>
      </c>
      <c r="D14" s="501">
        <v>18</v>
      </c>
      <c r="E14" s="82"/>
      <c r="F14" s="82"/>
    </row>
    <row r="15" spans="1:6" ht="19.2" customHeight="1">
      <c r="A15" s="276"/>
      <c r="B15" s="69" t="s">
        <v>695</v>
      </c>
      <c r="C15" s="172" t="s">
        <v>19</v>
      </c>
      <c r="D15" s="501">
        <v>18</v>
      </c>
      <c r="E15" s="82"/>
      <c r="F15" s="82"/>
    </row>
    <row r="16" spans="1:6" ht="19.2" customHeight="1">
      <c r="A16" s="276"/>
      <c r="B16" s="69" t="s">
        <v>696</v>
      </c>
      <c r="C16" s="172" t="s">
        <v>19</v>
      </c>
      <c r="D16" s="501">
        <v>18</v>
      </c>
      <c r="E16" s="82"/>
      <c r="F16" s="82"/>
    </row>
    <row r="17" spans="1:8" ht="19.2" customHeight="1">
      <c r="A17" s="276"/>
      <c r="B17" s="109" t="s">
        <v>697</v>
      </c>
      <c r="C17" s="277" t="s">
        <v>19</v>
      </c>
      <c r="D17" s="531">
        <f>1*3</f>
        <v>3</v>
      </c>
      <c r="E17" s="283"/>
      <c r="F17" s="82"/>
    </row>
    <row r="18" spans="1:8" ht="19.2" customHeight="1">
      <c r="A18" s="276"/>
      <c r="B18" s="109"/>
      <c r="C18" s="277"/>
      <c r="D18" s="531"/>
      <c r="E18" s="283"/>
      <c r="F18" s="82"/>
    </row>
    <row r="19" spans="1:8" ht="19.2" customHeight="1">
      <c r="A19" s="276"/>
      <c r="B19" s="109"/>
      <c r="C19" s="277"/>
      <c r="D19" s="531"/>
      <c r="E19" s="283"/>
      <c r="F19" s="82"/>
    </row>
    <row r="20" spans="1:8" ht="19.2" customHeight="1">
      <c r="A20" s="276"/>
      <c r="B20" s="109"/>
      <c r="C20" s="277"/>
      <c r="D20" s="531"/>
      <c r="E20" s="283"/>
      <c r="F20" s="82"/>
    </row>
    <row r="21" spans="1:8" ht="19.2" customHeight="1">
      <c r="A21" s="276"/>
      <c r="B21" s="109"/>
      <c r="C21" s="277"/>
      <c r="D21" s="531"/>
      <c r="E21" s="283"/>
      <c r="F21" s="82"/>
    </row>
    <row r="22" spans="1:8" ht="19.2" customHeight="1">
      <c r="A22" s="276"/>
      <c r="B22" s="109"/>
      <c r="C22" s="277"/>
      <c r="D22" s="531"/>
      <c r="E22" s="283"/>
      <c r="F22" s="82"/>
    </row>
    <row r="23" spans="1:8" ht="19.2" customHeight="1">
      <c r="A23" s="276"/>
      <c r="B23" s="109"/>
      <c r="C23" s="277"/>
      <c r="D23" s="531"/>
      <c r="E23" s="283"/>
      <c r="F23" s="82"/>
    </row>
    <row r="24" spans="1:8" ht="19.2" customHeight="1">
      <c r="A24" s="276"/>
      <c r="B24" s="109"/>
      <c r="C24" s="277"/>
      <c r="D24" s="531"/>
      <c r="E24" s="283"/>
      <c r="F24" s="82"/>
    </row>
    <row r="25" spans="1:8" ht="19.2" customHeight="1">
      <c r="A25" s="276"/>
      <c r="B25" s="109"/>
      <c r="C25" s="277"/>
      <c r="D25" s="531"/>
      <c r="E25" s="283"/>
      <c r="F25" s="82"/>
    </row>
    <row r="26" spans="1:8" ht="19.2" customHeight="1">
      <c r="A26" s="276"/>
      <c r="B26" s="109"/>
      <c r="C26" s="277"/>
      <c r="D26" s="531"/>
      <c r="E26" s="283"/>
      <c r="F26" s="82"/>
    </row>
    <row r="27" spans="1:8" ht="11.25" customHeight="1">
      <c r="A27" s="276"/>
      <c r="B27" s="280"/>
      <c r="C27" s="548"/>
      <c r="D27" s="281"/>
      <c r="E27" s="279"/>
      <c r="F27" s="278"/>
    </row>
    <row r="28" spans="1:8" ht="13.8" thickBot="1">
      <c r="A28" s="276"/>
      <c r="B28" s="229"/>
      <c r="C28" s="549"/>
      <c r="D28" s="133"/>
      <c r="E28" s="519"/>
      <c r="F28" s="400"/>
    </row>
    <row r="29" spans="1:8" ht="26.25" customHeight="1" thickBot="1">
      <c r="A29" s="97" t="s">
        <v>461</v>
      </c>
      <c r="B29" s="575" t="s">
        <v>8</v>
      </c>
      <c r="C29" s="575"/>
      <c r="D29" s="575"/>
      <c r="E29" s="582"/>
      <c r="F29" s="520"/>
      <c r="G29" s="115"/>
      <c r="H29" s="115"/>
    </row>
    <row r="30" spans="1:8">
      <c r="A30" s="75"/>
      <c r="F30" s="115"/>
      <c r="G30" s="115"/>
      <c r="H30" s="115"/>
    </row>
    <row r="31" spans="1:8">
      <c r="A31" s="75"/>
      <c r="F31" s="115"/>
      <c r="G31" s="115"/>
      <c r="H31" s="115"/>
    </row>
    <row r="32" spans="1:8">
      <c r="F32" s="115"/>
      <c r="G32" s="115"/>
      <c r="H32" s="115"/>
    </row>
    <row r="33" spans="6:8">
      <c r="F33" s="115"/>
      <c r="G33" s="115"/>
      <c r="H33" s="115"/>
    </row>
    <row r="34" spans="6:8">
      <c r="F34" s="115"/>
      <c r="G34" s="115"/>
      <c r="H34" s="115"/>
    </row>
    <row r="35" spans="6:8">
      <c r="F35" s="115"/>
      <c r="G35" s="115"/>
      <c r="H35" s="115"/>
    </row>
    <row r="36" spans="6:8">
      <c r="F36" s="115"/>
      <c r="G36" s="115"/>
      <c r="H36" s="115"/>
    </row>
    <row r="37" spans="6:8">
      <c r="F37" s="115"/>
      <c r="G37" s="115"/>
      <c r="H37" s="115"/>
    </row>
    <row r="38" spans="6:8">
      <c r="F38" s="115"/>
      <c r="G38" s="115"/>
      <c r="H38" s="115"/>
    </row>
    <row r="39" spans="6:8">
      <c r="F39" s="115"/>
      <c r="G39" s="115"/>
      <c r="H39" s="115"/>
    </row>
    <row r="40" spans="6:8">
      <c r="F40" s="115"/>
      <c r="G40" s="115"/>
      <c r="H40" s="115"/>
    </row>
    <row r="41" spans="6:8">
      <c r="F41" s="115"/>
      <c r="G41" s="115"/>
      <c r="H41" s="115"/>
    </row>
    <row r="42" spans="6:8">
      <c r="F42" s="115"/>
      <c r="G42" s="115"/>
      <c r="H42" s="115"/>
    </row>
    <row r="43" spans="6:8">
      <c r="F43" s="115"/>
      <c r="G43" s="115"/>
      <c r="H43" s="115"/>
    </row>
    <row r="44" spans="6:8">
      <c r="F44" s="115"/>
      <c r="G44" s="115"/>
      <c r="H44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Layout" topLeftCell="A10" zoomScaleNormal="100" zoomScaleSheetLayoutView="100" workbookViewId="0">
      <selection activeCell="F12" sqref="F12"/>
    </sheetView>
  </sheetViews>
  <sheetFormatPr defaultColWidth="9.33203125" defaultRowHeight="13.2"/>
  <cols>
    <col min="1" max="1" width="12.33203125" style="108" customWidth="1"/>
    <col min="2" max="2" width="36" style="108" customWidth="1"/>
    <col min="3" max="3" width="6.44140625" style="108" bestFit="1" customWidth="1"/>
    <col min="4" max="4" width="12.109375" style="108" bestFit="1" customWidth="1"/>
    <col min="5" max="5" width="12" style="108" bestFit="1" customWidth="1"/>
    <col min="6" max="6" width="13" style="108" customWidth="1"/>
    <col min="7" max="16384" width="9.33203125" style="108"/>
  </cols>
  <sheetData>
    <row r="1" spans="1:7">
      <c r="A1" s="77" t="str">
        <f>'B-M0200'!A1:B1</f>
        <v>CONTRACT NO:LDPWRI-ROADS/18001</v>
      </c>
    </row>
    <row r="2" spans="1:7">
      <c r="A2" s="577" t="str">
        <f>'B-M0200'!A2</f>
        <v>HOUSEHOLD ROUTINE ROAD MAINTENANCE PROJECT</v>
      </c>
      <c r="B2" s="577"/>
      <c r="C2" s="577"/>
      <c r="D2" s="577"/>
      <c r="E2" s="577"/>
    </row>
    <row r="3" spans="1:7">
      <c r="A3" s="77" t="str">
        <f>'B-M0200'!A3:B3</f>
        <v>POLOKWANE MUNICIPALITY</v>
      </c>
    </row>
    <row r="4" spans="1:7" ht="13.8" thickBot="1"/>
    <row r="5" spans="1:7" s="110" customFormat="1" ht="31.95" customHeight="1" thickBot="1">
      <c r="A5" s="233" t="s">
        <v>465</v>
      </c>
      <c r="B5" s="127" t="s">
        <v>466</v>
      </c>
      <c r="C5" s="127" t="s">
        <v>467</v>
      </c>
      <c r="D5" s="127" t="s">
        <v>468</v>
      </c>
      <c r="E5" s="127" t="s">
        <v>469</v>
      </c>
      <c r="F5" s="127" t="s">
        <v>470</v>
      </c>
    </row>
    <row r="6" spans="1:7">
      <c r="A6" s="282" t="s">
        <v>471</v>
      </c>
      <c r="B6" s="154" t="s">
        <v>472</v>
      </c>
      <c r="C6" s="168"/>
      <c r="D6" s="168"/>
      <c r="E6" s="168"/>
      <c r="F6" s="168"/>
    </row>
    <row r="7" spans="1:7" ht="28.2" customHeight="1">
      <c r="A7" s="57" t="s">
        <v>732</v>
      </c>
      <c r="B7" s="156" t="s">
        <v>473</v>
      </c>
      <c r="C7" s="69"/>
      <c r="D7" s="69"/>
      <c r="E7" s="69"/>
      <c r="F7" s="69"/>
    </row>
    <row r="8" spans="1:7" ht="26.4">
      <c r="A8" s="57"/>
      <c r="B8" s="69" t="s">
        <v>474</v>
      </c>
      <c r="C8" s="60" t="s">
        <v>475</v>
      </c>
      <c r="D8" s="284">
        <v>1</v>
      </c>
      <c r="E8" s="62">
        <v>60000</v>
      </c>
      <c r="F8" s="95">
        <f>D8*E8</f>
        <v>60000</v>
      </c>
    </row>
    <row r="9" spans="1:7">
      <c r="A9" s="57"/>
      <c r="B9" s="69"/>
      <c r="C9" s="60"/>
      <c r="D9" s="284"/>
      <c r="E9" s="62"/>
      <c r="F9" s="62"/>
    </row>
    <row r="10" spans="1:7" ht="26.4">
      <c r="A10" s="131"/>
      <c r="B10" s="109" t="s">
        <v>476</v>
      </c>
      <c r="C10" s="133" t="s">
        <v>22</v>
      </c>
      <c r="D10" s="296">
        <f>F8</f>
        <v>60000</v>
      </c>
      <c r="E10" s="401"/>
      <c r="F10" s="211"/>
    </row>
    <row r="11" spans="1:7" ht="262.5" customHeight="1" thickBot="1">
      <c r="A11" s="228"/>
      <c r="B11" s="229"/>
      <c r="C11" s="135"/>
      <c r="D11" s="285"/>
      <c r="E11" s="287"/>
      <c r="F11" s="286"/>
    </row>
    <row r="12" spans="1:7" ht="24" customHeight="1" thickBot="1">
      <c r="A12" s="487" t="s">
        <v>477</v>
      </c>
      <c r="B12" s="581" t="s">
        <v>478</v>
      </c>
      <c r="C12" s="581"/>
      <c r="D12" s="581"/>
      <c r="E12" s="581"/>
      <c r="F12" s="205"/>
      <c r="G12" s="115"/>
    </row>
    <row r="13" spans="1:7">
      <c r="F13" s="115"/>
      <c r="G13" s="115"/>
    </row>
    <row r="14" spans="1:7">
      <c r="A14" s="75"/>
      <c r="F14" s="115"/>
      <c r="G14" s="115"/>
    </row>
    <row r="15" spans="1:7">
      <c r="F15" s="115"/>
      <c r="G15" s="115"/>
    </row>
    <row r="16" spans="1:7">
      <c r="F16" s="115"/>
      <c r="G16" s="115"/>
    </row>
    <row r="17" spans="6:7">
      <c r="F17" s="115"/>
      <c r="G17" s="115"/>
    </row>
    <row r="18" spans="6:7">
      <c r="F18" s="115"/>
      <c r="G18" s="115"/>
    </row>
    <row r="19" spans="6:7">
      <c r="F19" s="115"/>
      <c r="G19" s="115"/>
    </row>
    <row r="20" spans="6:7">
      <c r="F20" s="115"/>
      <c r="G20" s="115"/>
    </row>
    <row r="21" spans="6:7">
      <c r="F21" s="115"/>
      <c r="G21" s="115"/>
    </row>
    <row r="22" spans="6:7">
      <c r="F22" s="115"/>
      <c r="G22" s="115"/>
    </row>
    <row r="23" spans="6:7">
      <c r="F23" s="115"/>
      <c r="G23" s="115"/>
    </row>
    <row r="24" spans="6:7">
      <c r="F24" s="115"/>
      <c r="G24" s="115"/>
    </row>
    <row r="25" spans="6:7">
      <c r="F25" s="115"/>
      <c r="G25" s="115"/>
    </row>
    <row r="26" spans="6:7">
      <c r="F26" s="115"/>
      <c r="G26" s="115"/>
    </row>
    <row r="27" spans="6:7">
      <c r="F27" s="115"/>
      <c r="G27" s="115"/>
    </row>
    <row r="28" spans="6:7">
      <c r="F28" s="115"/>
      <c r="G28" s="115"/>
    </row>
  </sheetData>
  <mergeCells count="2">
    <mergeCell ref="B12:E12"/>
    <mergeCell ref="A2:E2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topLeftCell="A17" zoomScaleNormal="100" zoomScaleSheetLayoutView="100" workbookViewId="0">
      <selection activeCell="F42" sqref="F42"/>
    </sheetView>
  </sheetViews>
  <sheetFormatPr defaultColWidth="9.33203125" defaultRowHeight="13.2"/>
  <cols>
    <col min="1" max="1" width="11" style="108" customWidth="1"/>
    <col min="2" max="2" width="35" style="108" customWidth="1"/>
    <col min="3" max="3" width="10" style="108" customWidth="1"/>
    <col min="4" max="4" width="12.6640625" style="108" customWidth="1"/>
    <col min="5" max="5" width="10.77734375" style="108" bestFit="1" customWidth="1"/>
    <col min="6" max="6" width="15.44140625" style="108" customWidth="1"/>
    <col min="7" max="16384" width="9.33203125" style="108"/>
  </cols>
  <sheetData>
    <row r="1" spans="1:6">
      <c r="A1" s="77" t="str">
        <f>'B-M0200'!A1:B1</f>
        <v>CONTRACT NO:LDPWRI-ROADS/18001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577" t="str">
        <f>'B-M0200'!A3:B3</f>
        <v>POLOKWANE MUNICIPALITY</v>
      </c>
      <c r="B3" s="577"/>
      <c r="C3" s="577"/>
      <c r="D3" s="577"/>
      <c r="E3" s="577"/>
    </row>
    <row r="4" spans="1:6" ht="15.75" customHeight="1" thickBot="1">
      <c r="A4" s="77"/>
    </row>
    <row r="5" spans="1:6" s="110" customFormat="1" ht="31.95" customHeight="1" thickBot="1">
      <c r="A5" s="233" t="s">
        <v>479</v>
      </c>
      <c r="B5" s="127" t="s">
        <v>480</v>
      </c>
      <c r="C5" s="127" t="s">
        <v>481</v>
      </c>
      <c r="D5" s="127" t="s">
        <v>482</v>
      </c>
      <c r="E5" s="127" t="s">
        <v>483</v>
      </c>
      <c r="F5" s="127" t="s">
        <v>484</v>
      </c>
    </row>
    <row r="6" spans="1:6" ht="15.75" customHeight="1">
      <c r="A6" s="128" t="s">
        <v>485</v>
      </c>
      <c r="B6" s="221" t="s">
        <v>486</v>
      </c>
      <c r="C6" s="137"/>
      <c r="D6" s="137"/>
      <c r="E6" s="137"/>
      <c r="F6" s="137"/>
    </row>
    <row r="7" spans="1:6">
      <c r="A7" s="53" t="s">
        <v>733</v>
      </c>
      <c r="B7" s="224" t="s">
        <v>487</v>
      </c>
      <c r="C7" s="69"/>
      <c r="D7" s="69"/>
      <c r="E7" s="69"/>
      <c r="F7" s="69"/>
    </row>
    <row r="8" spans="1:6" ht="16.95" customHeight="1">
      <c r="A8" s="57"/>
      <c r="B8" s="69" t="s">
        <v>698</v>
      </c>
      <c r="C8" s="60" t="s">
        <v>488</v>
      </c>
      <c r="D8" s="501">
        <f>9*3</f>
        <v>27</v>
      </c>
      <c r="E8" s="94"/>
      <c r="F8" s="62"/>
    </row>
    <row r="9" spans="1:6">
      <c r="A9" s="57"/>
      <c r="B9" s="69"/>
      <c r="C9" s="60"/>
      <c r="D9" s="501"/>
      <c r="E9" s="94"/>
      <c r="F9" s="62"/>
    </row>
    <row r="10" spans="1:6" ht="19.2" customHeight="1">
      <c r="A10" s="57"/>
      <c r="B10" s="69" t="s">
        <v>699</v>
      </c>
      <c r="C10" s="60" t="s">
        <v>489</v>
      </c>
      <c r="D10" s="501">
        <f>9*3</f>
        <v>27</v>
      </c>
      <c r="E10" s="94"/>
      <c r="F10" s="62"/>
    </row>
    <row r="11" spans="1:6">
      <c r="A11" s="57"/>
      <c r="B11" s="69"/>
      <c r="C11" s="60"/>
      <c r="D11" s="501"/>
      <c r="E11" s="94"/>
      <c r="F11" s="62"/>
    </row>
    <row r="12" spans="1:6" ht="19.2" customHeight="1">
      <c r="A12" s="57"/>
      <c r="B12" s="69" t="s">
        <v>700</v>
      </c>
      <c r="C12" s="60" t="s">
        <v>490</v>
      </c>
      <c r="D12" s="501">
        <f>9*3</f>
        <v>27</v>
      </c>
      <c r="E12" s="94"/>
      <c r="F12" s="62"/>
    </row>
    <row r="13" spans="1:6">
      <c r="A13" s="57"/>
      <c r="B13" s="69"/>
      <c r="C13" s="60"/>
      <c r="D13" s="501"/>
      <c r="E13" s="94"/>
      <c r="F13" s="62"/>
    </row>
    <row r="14" spans="1:6" ht="19.2" customHeight="1">
      <c r="A14" s="57"/>
      <c r="B14" s="69" t="s">
        <v>701</v>
      </c>
      <c r="C14" s="60" t="s">
        <v>491</v>
      </c>
      <c r="D14" s="501">
        <f>9*3</f>
        <v>27</v>
      </c>
      <c r="E14" s="94"/>
      <c r="F14" s="62"/>
    </row>
    <row r="15" spans="1:6">
      <c r="A15" s="57"/>
      <c r="B15" s="69"/>
      <c r="C15" s="60"/>
      <c r="D15" s="501"/>
      <c r="E15" s="94"/>
      <c r="F15" s="62"/>
    </row>
    <row r="16" spans="1:6" ht="19.2" customHeight="1">
      <c r="A16" s="57"/>
      <c r="B16" s="69" t="s">
        <v>702</v>
      </c>
      <c r="C16" s="60" t="s">
        <v>492</v>
      </c>
      <c r="D16" s="501">
        <f>9*3</f>
        <v>27</v>
      </c>
      <c r="E16" s="94"/>
      <c r="F16" s="62"/>
    </row>
    <row r="17" spans="1:6">
      <c r="A17" s="57"/>
      <c r="B17" s="69"/>
      <c r="C17" s="60"/>
      <c r="D17" s="61"/>
      <c r="E17" s="94"/>
      <c r="F17" s="62"/>
    </row>
    <row r="18" spans="1:6">
      <c r="A18" s="53" t="s">
        <v>493</v>
      </c>
      <c r="B18" s="145" t="s">
        <v>494</v>
      </c>
      <c r="C18" s="69"/>
      <c r="D18" s="60"/>
      <c r="E18" s="94"/>
      <c r="F18" s="62"/>
    </row>
    <row r="19" spans="1:6" ht="26.4">
      <c r="A19" s="57"/>
      <c r="B19" s="69" t="s">
        <v>495</v>
      </c>
      <c r="C19" s="69"/>
      <c r="D19" s="60"/>
      <c r="E19" s="94"/>
      <c r="F19" s="62"/>
    </row>
    <row r="20" spans="1:6" ht="13.65" customHeight="1">
      <c r="A20" s="57"/>
      <c r="B20" s="69" t="s">
        <v>703</v>
      </c>
      <c r="C20" s="60" t="s">
        <v>496</v>
      </c>
      <c r="D20" s="501">
        <f>9*3</f>
        <v>27</v>
      </c>
      <c r="E20" s="94"/>
      <c r="F20" s="62"/>
    </row>
    <row r="21" spans="1:6">
      <c r="A21" s="57"/>
      <c r="B21" s="69"/>
      <c r="C21" s="60"/>
      <c r="D21" s="501"/>
      <c r="E21" s="94"/>
      <c r="F21" s="62"/>
    </row>
    <row r="22" spans="1:6" ht="12.9" customHeight="1">
      <c r="A22" s="57"/>
      <c r="B22" s="69" t="s">
        <v>704</v>
      </c>
      <c r="C22" s="60" t="s">
        <v>497</v>
      </c>
      <c r="D22" s="501">
        <f>9*3</f>
        <v>27</v>
      </c>
      <c r="E22" s="94"/>
      <c r="F22" s="62"/>
    </row>
    <row r="23" spans="1:6">
      <c r="A23" s="57"/>
      <c r="B23" s="69"/>
      <c r="C23" s="60"/>
      <c r="D23" s="501"/>
      <c r="E23" s="94"/>
      <c r="F23" s="62"/>
    </row>
    <row r="24" spans="1:6" ht="12.9" customHeight="1">
      <c r="A24" s="57"/>
      <c r="B24" s="69" t="s">
        <v>705</v>
      </c>
      <c r="C24" s="60" t="s">
        <v>498</v>
      </c>
      <c r="D24" s="501">
        <f>9*3</f>
        <v>27</v>
      </c>
      <c r="E24" s="94"/>
      <c r="F24" s="62"/>
    </row>
    <row r="25" spans="1:6">
      <c r="A25" s="57"/>
      <c r="B25" s="69"/>
      <c r="C25" s="60"/>
      <c r="D25" s="501"/>
      <c r="E25" s="94"/>
      <c r="F25" s="62"/>
    </row>
    <row r="26" spans="1:6" ht="12.9" customHeight="1">
      <c r="A26" s="57"/>
      <c r="B26" s="69" t="s">
        <v>706</v>
      </c>
      <c r="C26" s="60" t="s">
        <v>499</v>
      </c>
      <c r="D26" s="501">
        <f>9*3</f>
        <v>27</v>
      </c>
      <c r="E26" s="94"/>
      <c r="F26" s="62"/>
    </row>
    <row r="27" spans="1:6">
      <c r="A27" s="57"/>
      <c r="B27" s="69"/>
      <c r="C27" s="60"/>
      <c r="D27" s="501"/>
      <c r="E27" s="94"/>
      <c r="F27" s="62"/>
    </row>
    <row r="28" spans="1:6" ht="12.9" customHeight="1">
      <c r="A28" s="57"/>
      <c r="B28" s="69" t="s">
        <v>707</v>
      </c>
      <c r="C28" s="60" t="s">
        <v>500</v>
      </c>
      <c r="D28" s="501">
        <f>9*3</f>
        <v>27</v>
      </c>
      <c r="E28" s="94"/>
      <c r="F28" s="62"/>
    </row>
    <row r="29" spans="1:6" ht="12.9" customHeight="1">
      <c r="A29" s="57"/>
      <c r="B29" s="69"/>
      <c r="C29" s="60"/>
      <c r="D29" s="501"/>
      <c r="E29" s="94"/>
      <c r="F29" s="62"/>
    </row>
    <row r="30" spans="1:6" ht="13.5" customHeight="1">
      <c r="A30" s="57"/>
      <c r="B30" s="69" t="s">
        <v>501</v>
      </c>
      <c r="C30" s="69"/>
      <c r="D30" s="501"/>
      <c r="E30" s="94"/>
      <c r="F30" s="62"/>
    </row>
    <row r="31" spans="1:6" ht="13.65" customHeight="1">
      <c r="A31" s="57"/>
      <c r="B31" s="69" t="s">
        <v>703</v>
      </c>
      <c r="C31" s="60" t="s">
        <v>502</v>
      </c>
      <c r="D31" s="501">
        <f>9*3</f>
        <v>27</v>
      </c>
      <c r="E31" s="94"/>
      <c r="F31" s="62"/>
    </row>
    <row r="32" spans="1:6" ht="13.65" customHeight="1">
      <c r="A32" s="57"/>
      <c r="B32" s="69"/>
      <c r="C32" s="60"/>
      <c r="D32" s="501"/>
      <c r="E32" s="94"/>
      <c r="F32" s="62"/>
    </row>
    <row r="33" spans="1:6" ht="12.9" customHeight="1">
      <c r="A33" s="57"/>
      <c r="B33" s="69" t="s">
        <v>704</v>
      </c>
      <c r="C33" s="60" t="s">
        <v>503</v>
      </c>
      <c r="D33" s="501">
        <f>9*3</f>
        <v>27</v>
      </c>
      <c r="E33" s="94"/>
      <c r="F33" s="62"/>
    </row>
    <row r="34" spans="1:6" ht="12.9" customHeight="1">
      <c r="A34" s="57"/>
      <c r="B34" s="69"/>
      <c r="C34" s="60"/>
      <c r="D34" s="501"/>
      <c r="E34" s="94"/>
      <c r="F34" s="62"/>
    </row>
    <row r="35" spans="1:6" ht="12.9" customHeight="1">
      <c r="A35" s="57"/>
      <c r="B35" s="69" t="s">
        <v>705</v>
      </c>
      <c r="C35" s="60" t="s">
        <v>504</v>
      </c>
      <c r="D35" s="501">
        <f>9*3</f>
        <v>27</v>
      </c>
      <c r="E35" s="94"/>
      <c r="F35" s="62"/>
    </row>
    <row r="36" spans="1:6" ht="12.9" customHeight="1">
      <c r="A36" s="57"/>
      <c r="B36" s="69"/>
      <c r="C36" s="60"/>
      <c r="D36" s="501"/>
      <c r="E36" s="94"/>
      <c r="F36" s="62"/>
    </row>
    <row r="37" spans="1:6" ht="12.9" customHeight="1">
      <c r="A37" s="57"/>
      <c r="B37" s="69" t="s">
        <v>706</v>
      </c>
      <c r="C37" s="60" t="s">
        <v>505</v>
      </c>
      <c r="D37" s="501">
        <f>9*3</f>
        <v>27</v>
      </c>
      <c r="E37" s="94"/>
      <c r="F37" s="62"/>
    </row>
    <row r="38" spans="1:6" ht="12.9" customHeight="1">
      <c r="A38" s="57"/>
      <c r="B38" s="69"/>
      <c r="C38" s="60"/>
      <c r="D38" s="501"/>
      <c r="E38" s="94"/>
      <c r="F38" s="62"/>
    </row>
    <row r="39" spans="1:6" ht="12.9" customHeight="1">
      <c r="A39" s="57"/>
      <c r="B39" s="69" t="s">
        <v>707</v>
      </c>
      <c r="C39" s="60" t="s">
        <v>506</v>
      </c>
      <c r="D39" s="501">
        <f>9*3</f>
        <v>27</v>
      </c>
      <c r="E39" s="94"/>
      <c r="F39" s="62"/>
    </row>
    <row r="40" spans="1:6" ht="13.5" customHeight="1">
      <c r="A40" s="57"/>
      <c r="B40" s="69"/>
      <c r="C40" s="69"/>
      <c r="D40" s="60"/>
      <c r="E40" s="94"/>
      <c r="F40" s="62"/>
    </row>
    <row r="41" spans="1:6" ht="13.8" thickBot="1">
      <c r="A41" s="228"/>
      <c r="B41" s="229"/>
      <c r="C41" s="135"/>
      <c r="D41" s="265"/>
      <c r="E41" s="288"/>
      <c r="F41" s="138"/>
    </row>
    <row r="42" spans="1:6" ht="21.6" customHeight="1" thickBot="1">
      <c r="A42" s="487" t="s">
        <v>485</v>
      </c>
      <c r="B42" s="581" t="s">
        <v>512</v>
      </c>
      <c r="C42" s="581"/>
      <c r="D42" s="581"/>
      <c r="E42" s="581"/>
      <c r="F42" s="205"/>
    </row>
    <row r="43" spans="1:6" ht="12" customHeight="1">
      <c r="A43" s="289"/>
      <c r="B43" s="290"/>
      <c r="C43" s="290"/>
      <c r="D43" s="290"/>
      <c r="E43" s="290"/>
      <c r="F43" s="291"/>
    </row>
    <row r="44" spans="1:6">
      <c r="A44" s="75"/>
    </row>
  </sheetData>
  <mergeCells count="3">
    <mergeCell ref="B42:E42"/>
    <mergeCell ref="A2:E2"/>
    <mergeCell ref="A3:E3"/>
  </mergeCells>
  <phoneticPr fontId="2" type="noConversion"/>
  <pageMargins left="0.7" right="0.7" top="0.75" bottom="0.75" header="0.3" footer="0.3"/>
  <pageSetup scale="99" orientation="portrait" horizontalDpi="4294967294" verticalDpi="4294967294" r:id="rId1"/>
  <headerFooter>
    <oddFooter>&amp;C108-28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2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9" style="108" customWidth="1"/>
    <col min="3" max="3" width="6.44140625" style="108" bestFit="1" customWidth="1"/>
    <col min="4" max="4" width="12" style="110" bestFit="1" customWidth="1"/>
    <col min="5" max="5" width="11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NO:LDPWRI-ROADS/18001</v>
      </c>
      <c r="C1" s="92"/>
      <c r="D1" s="292"/>
      <c r="E1" s="92"/>
      <c r="F1" s="92"/>
    </row>
    <row r="2" spans="1:6">
      <c r="A2" s="577" t="str">
        <f>'B-M0200'!A2</f>
        <v>HOUSEHOLD ROUTINE ROAD MAINTENANCE PROJECT</v>
      </c>
      <c r="B2" s="577"/>
      <c r="C2" s="577"/>
      <c r="D2" s="577"/>
      <c r="E2" s="577"/>
      <c r="F2" s="92"/>
    </row>
    <row r="3" spans="1:6">
      <c r="A3" s="577" t="str">
        <f>'B-M0200'!A3:B3</f>
        <v>POLOKWANE MUNICIPALITY</v>
      </c>
      <c r="B3" s="577"/>
      <c r="C3" s="577"/>
      <c r="D3" s="577"/>
      <c r="E3" s="577"/>
      <c r="F3" s="92"/>
    </row>
    <row r="4" spans="1:6" ht="13.8" thickBot="1">
      <c r="A4" s="77"/>
      <c r="C4" s="92"/>
      <c r="D4" s="292"/>
      <c r="E4" s="92"/>
      <c r="F4" s="92"/>
    </row>
    <row r="5" spans="1:6" s="110" customFormat="1" ht="31.95" customHeight="1" thickBot="1">
      <c r="A5" s="233" t="s">
        <v>513</v>
      </c>
      <c r="B5" s="127" t="s">
        <v>514</v>
      </c>
      <c r="C5" s="127" t="s">
        <v>515</v>
      </c>
      <c r="D5" s="127" t="s">
        <v>516</v>
      </c>
      <c r="E5" s="127" t="s">
        <v>517</v>
      </c>
      <c r="F5" s="127" t="s">
        <v>518</v>
      </c>
    </row>
    <row r="6" spans="1:6" ht="20.85" customHeight="1">
      <c r="A6" s="293"/>
      <c r="B6" s="579" t="s">
        <v>519</v>
      </c>
      <c r="C6" s="579"/>
      <c r="D6" s="579"/>
      <c r="E6" s="579"/>
      <c r="F6" s="234"/>
    </row>
    <row r="7" spans="1:6">
      <c r="A7" s="53" t="s">
        <v>734</v>
      </c>
      <c r="B7" s="145" t="s">
        <v>507</v>
      </c>
      <c r="C7" s="69"/>
      <c r="D7" s="60"/>
      <c r="E7" s="94"/>
      <c r="F7" s="62"/>
    </row>
    <row r="8" spans="1:6" ht="14.25" customHeight="1">
      <c r="A8" s="57"/>
      <c r="B8" s="69" t="s">
        <v>508</v>
      </c>
      <c r="C8" s="69"/>
      <c r="D8" s="60"/>
      <c r="E8" s="94"/>
      <c r="F8" s="62"/>
    </row>
    <row r="9" spans="1:6">
      <c r="A9" s="57"/>
      <c r="B9" s="69"/>
      <c r="C9" s="69"/>
      <c r="D9" s="60"/>
      <c r="E9" s="94"/>
      <c r="F9" s="62"/>
    </row>
    <row r="10" spans="1:6">
      <c r="A10" s="57"/>
      <c r="B10" s="69" t="s">
        <v>708</v>
      </c>
      <c r="C10" s="60" t="s">
        <v>220</v>
      </c>
      <c r="D10" s="501">
        <f>9*3</f>
        <v>27</v>
      </c>
      <c r="E10" s="94"/>
      <c r="F10" s="62"/>
    </row>
    <row r="11" spans="1:6">
      <c r="A11" s="57"/>
      <c r="B11" s="69"/>
      <c r="C11" s="60"/>
      <c r="D11" s="501"/>
      <c r="E11" s="94"/>
      <c r="F11" s="62"/>
    </row>
    <row r="12" spans="1:6">
      <c r="A12" s="57"/>
      <c r="B12" s="69" t="s">
        <v>709</v>
      </c>
      <c r="C12" s="60" t="s">
        <v>220</v>
      </c>
      <c r="D12" s="501">
        <f>9*3</f>
        <v>27</v>
      </c>
      <c r="E12" s="94"/>
      <c r="F12" s="62"/>
    </row>
    <row r="13" spans="1:6">
      <c r="A13" s="57"/>
      <c r="B13" s="69"/>
      <c r="C13" s="60"/>
      <c r="D13" s="501"/>
      <c r="E13" s="94"/>
      <c r="F13" s="62"/>
    </row>
    <row r="14" spans="1:6" ht="26.4">
      <c r="A14" s="57"/>
      <c r="B14" s="69" t="s">
        <v>509</v>
      </c>
      <c r="C14" s="60" t="s">
        <v>220</v>
      </c>
      <c r="D14" s="501">
        <f>9*3</f>
        <v>27</v>
      </c>
      <c r="E14" s="94"/>
      <c r="F14" s="62"/>
    </row>
    <row r="15" spans="1:6">
      <c r="A15" s="57"/>
      <c r="B15" s="69"/>
      <c r="C15" s="60"/>
      <c r="D15" s="501"/>
      <c r="E15" s="94"/>
      <c r="F15" s="62"/>
    </row>
    <row r="16" spans="1:6" ht="19.2" customHeight="1">
      <c r="A16" s="57"/>
      <c r="B16" s="69" t="s">
        <v>510</v>
      </c>
      <c r="C16" s="60" t="s">
        <v>220</v>
      </c>
      <c r="D16" s="501">
        <f>9*3</f>
        <v>27</v>
      </c>
      <c r="E16" s="94"/>
      <c r="F16" s="62"/>
    </row>
    <row r="17" spans="1:6">
      <c r="A17" s="57"/>
      <c r="B17" s="69"/>
      <c r="C17" s="60"/>
      <c r="D17" s="501"/>
      <c r="E17" s="94"/>
      <c r="F17" s="62"/>
    </row>
    <row r="18" spans="1:6" ht="17.25" customHeight="1">
      <c r="A18" s="131"/>
      <c r="B18" s="109" t="s">
        <v>511</v>
      </c>
      <c r="C18" s="133" t="s">
        <v>220</v>
      </c>
      <c r="D18" s="501">
        <f>9*3</f>
        <v>27</v>
      </c>
      <c r="E18" s="376"/>
      <c r="F18" s="140"/>
    </row>
    <row r="19" spans="1:6">
      <c r="A19" s="69"/>
      <c r="B19" s="145"/>
      <c r="C19" s="145"/>
      <c r="D19" s="539"/>
      <c r="E19" s="145"/>
      <c r="F19" s="375"/>
    </row>
    <row r="20" spans="1:6" ht="19.5" customHeight="1">
      <c r="A20" s="57"/>
      <c r="B20" s="69" t="s">
        <v>710</v>
      </c>
      <c r="C20" s="60" t="s">
        <v>220</v>
      </c>
      <c r="D20" s="501">
        <f>9*3</f>
        <v>27</v>
      </c>
      <c r="E20" s="62"/>
      <c r="F20" s="140"/>
    </row>
    <row r="21" spans="1:6">
      <c r="A21" s="57"/>
      <c r="B21" s="69"/>
      <c r="C21" s="60"/>
      <c r="D21" s="501"/>
      <c r="E21" s="62"/>
      <c r="F21" s="62"/>
    </row>
    <row r="22" spans="1:6" ht="16.5" customHeight="1">
      <c r="A22" s="57"/>
      <c r="B22" s="69" t="s">
        <v>711</v>
      </c>
      <c r="C22" s="60" t="s">
        <v>220</v>
      </c>
      <c r="D22" s="501">
        <f>9*3</f>
        <v>27</v>
      </c>
      <c r="E22" s="62"/>
      <c r="F22" s="140"/>
    </row>
    <row r="23" spans="1:6">
      <c r="A23" s="57"/>
      <c r="B23" s="69"/>
      <c r="C23" s="60"/>
      <c r="D23" s="501"/>
      <c r="E23" s="62"/>
      <c r="F23" s="62"/>
    </row>
    <row r="24" spans="1:6" ht="26.4">
      <c r="A24" s="57"/>
      <c r="B24" s="69" t="s">
        <v>793</v>
      </c>
      <c r="C24" s="60" t="s">
        <v>220</v>
      </c>
      <c r="D24" s="501">
        <f>9*3</f>
        <v>27</v>
      </c>
      <c r="E24" s="62"/>
      <c r="F24" s="62"/>
    </row>
    <row r="25" spans="1:6">
      <c r="A25" s="57"/>
      <c r="B25" s="69"/>
      <c r="C25" s="69"/>
      <c r="D25" s="501"/>
      <c r="E25" s="62"/>
      <c r="F25" s="62"/>
    </row>
    <row r="26" spans="1:6">
      <c r="A26" s="57"/>
      <c r="B26" s="69" t="s">
        <v>794</v>
      </c>
      <c r="C26" s="60" t="s">
        <v>220</v>
      </c>
      <c r="D26" s="501">
        <f>9*3</f>
        <v>27</v>
      </c>
      <c r="E26" s="62"/>
      <c r="F26" s="62"/>
    </row>
    <row r="27" spans="1:6">
      <c r="A27" s="57"/>
      <c r="B27" s="69"/>
      <c r="C27" s="60"/>
      <c r="D27" s="501"/>
      <c r="E27" s="62"/>
      <c r="F27" s="62"/>
    </row>
    <row r="28" spans="1:6" ht="26.4">
      <c r="A28" s="57"/>
      <c r="B28" s="69" t="s">
        <v>795</v>
      </c>
      <c r="C28" s="60" t="s">
        <v>220</v>
      </c>
      <c r="D28" s="501">
        <f>9*3</f>
        <v>27</v>
      </c>
      <c r="E28" s="62"/>
      <c r="F28" s="62"/>
    </row>
    <row r="29" spans="1:6">
      <c r="A29" s="57"/>
      <c r="B29" s="69"/>
      <c r="C29" s="69"/>
      <c r="D29" s="501"/>
      <c r="E29" s="62"/>
      <c r="F29" s="62"/>
    </row>
    <row r="30" spans="1:6" ht="26.4">
      <c r="A30" s="57"/>
      <c r="B30" s="69" t="s">
        <v>796</v>
      </c>
      <c r="C30" s="60" t="s">
        <v>220</v>
      </c>
      <c r="D30" s="501">
        <f>9*3</f>
        <v>27</v>
      </c>
      <c r="E30" s="62"/>
      <c r="F30" s="62"/>
    </row>
    <row r="31" spans="1:6">
      <c r="A31" s="57"/>
      <c r="B31" s="69"/>
      <c r="C31" s="60"/>
      <c r="D31" s="501"/>
      <c r="E31" s="62"/>
      <c r="F31" s="62"/>
    </row>
    <row r="32" spans="1:6">
      <c r="A32" s="57"/>
      <c r="B32" s="69" t="s">
        <v>797</v>
      </c>
      <c r="C32" s="60" t="s">
        <v>220</v>
      </c>
      <c r="D32" s="501">
        <f>9*3</f>
        <v>27</v>
      </c>
      <c r="E32" s="62"/>
      <c r="F32" s="62"/>
    </row>
    <row r="33" spans="1:6">
      <c r="A33" s="57"/>
      <c r="B33" s="69"/>
      <c r="C33" s="60"/>
      <c r="D33" s="501"/>
      <c r="E33" s="62"/>
      <c r="F33" s="62"/>
    </row>
    <row r="34" spans="1:6">
      <c r="A34" s="57"/>
      <c r="B34" s="69" t="s">
        <v>798</v>
      </c>
      <c r="C34" s="60" t="s">
        <v>220</v>
      </c>
      <c r="D34" s="501">
        <f>9*3</f>
        <v>27</v>
      </c>
      <c r="E34" s="62"/>
      <c r="F34" s="62"/>
    </row>
    <row r="35" spans="1:6">
      <c r="A35" s="57"/>
      <c r="B35" s="69"/>
      <c r="C35" s="60"/>
      <c r="D35" s="501"/>
      <c r="E35" s="62"/>
      <c r="F35" s="62"/>
    </row>
    <row r="36" spans="1:6">
      <c r="A36" s="57"/>
      <c r="B36" s="69" t="s">
        <v>799</v>
      </c>
      <c r="C36" s="60" t="s">
        <v>220</v>
      </c>
      <c r="D36" s="501">
        <f>9*3</f>
        <v>27</v>
      </c>
      <c r="E36" s="62"/>
      <c r="F36" s="62"/>
    </row>
    <row r="37" spans="1:6">
      <c r="A37" s="57"/>
      <c r="B37" s="69"/>
      <c r="C37" s="60"/>
      <c r="D37" s="501"/>
      <c r="E37" s="62"/>
      <c r="F37" s="62"/>
    </row>
    <row r="38" spans="1:6" ht="12.75" customHeight="1">
      <c r="A38" s="57"/>
      <c r="B38" s="69" t="s">
        <v>800</v>
      </c>
      <c r="C38" s="60" t="s">
        <v>220</v>
      </c>
      <c r="D38" s="501">
        <f>9*3</f>
        <v>27</v>
      </c>
      <c r="E38" s="62"/>
      <c r="F38" s="62"/>
    </row>
    <row r="39" spans="1:6" ht="19.5" customHeight="1" thickBot="1">
      <c r="A39" s="174"/>
      <c r="B39" s="71"/>
      <c r="C39" s="72"/>
      <c r="D39" s="72"/>
      <c r="E39" s="136"/>
      <c r="F39" s="62"/>
    </row>
    <row r="40" spans="1:6" ht="24.75" customHeight="1" thickBot="1">
      <c r="A40" s="487" t="s">
        <v>520</v>
      </c>
      <c r="B40" s="581" t="s">
        <v>521</v>
      </c>
      <c r="C40" s="581"/>
      <c r="D40" s="581"/>
      <c r="E40" s="581"/>
      <c r="F40" s="74"/>
    </row>
    <row r="41" spans="1:6">
      <c r="A41" s="75"/>
      <c r="B41" s="92"/>
      <c r="C41" s="92"/>
      <c r="D41" s="292"/>
      <c r="E41" s="92"/>
      <c r="F41" s="92"/>
    </row>
  </sheetData>
  <mergeCells count="4">
    <mergeCell ref="B6:E6"/>
    <mergeCell ref="B40:E4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25" zoomScaleNormal="100" zoomScaleSheetLayoutView="100" workbookViewId="0">
      <selection activeCell="F31" sqref="F31"/>
    </sheetView>
  </sheetViews>
  <sheetFormatPr defaultColWidth="13.44140625" defaultRowHeight="13.2"/>
  <cols>
    <col min="1" max="1" width="10.6640625" style="107" customWidth="1"/>
    <col min="2" max="2" width="55.109375" style="107" customWidth="1"/>
    <col min="3" max="3" width="7.77734375" style="108" bestFit="1" customWidth="1"/>
    <col min="4" max="5" width="12" style="108" bestFit="1" customWidth="1"/>
    <col min="6" max="6" width="13.33203125" style="108" bestFit="1" customWidth="1"/>
    <col min="7" max="16384" width="13.44140625" style="108"/>
  </cols>
  <sheetData>
    <row r="1" spans="1:6">
      <c r="A1" s="77" t="str">
        <f>'B-M0200'!A1:B1</f>
        <v>CONTRACT NO:LDPWRI-ROADS/18001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POLOKWANE MUNICIPALITY</v>
      </c>
    </row>
    <row r="4" spans="1:6" ht="15.75" customHeight="1" thickBot="1"/>
    <row r="5" spans="1:6" s="110" customFormat="1" ht="31.95" customHeight="1" thickBot="1">
      <c r="A5" s="189" t="s">
        <v>38</v>
      </c>
      <c r="B5" s="52" t="s">
        <v>39</v>
      </c>
      <c r="C5" s="52" t="s">
        <v>40</v>
      </c>
      <c r="D5" s="52" t="s">
        <v>1</v>
      </c>
      <c r="E5" s="52" t="s">
        <v>41</v>
      </c>
      <c r="F5" s="52" t="s">
        <v>42</v>
      </c>
    </row>
    <row r="6" spans="1:6" ht="39" customHeight="1">
      <c r="A6" s="429" t="s">
        <v>714</v>
      </c>
      <c r="B6" s="389" t="s">
        <v>553</v>
      </c>
      <c r="C6" s="109"/>
      <c r="D6" s="109"/>
      <c r="E6" s="109"/>
      <c r="F6" s="109"/>
    </row>
    <row r="7" spans="1:6" s="110" customFormat="1" ht="12" customHeight="1">
      <c r="A7" s="430"/>
      <c r="B7" s="54"/>
      <c r="C7" s="85"/>
      <c r="D7" s="85"/>
      <c r="E7" s="85"/>
      <c r="F7" s="85"/>
    </row>
    <row r="8" spans="1:6" s="110" customFormat="1" ht="20.100000000000001" customHeight="1">
      <c r="A8" s="431" t="s">
        <v>716</v>
      </c>
      <c r="B8" s="47" t="s">
        <v>554</v>
      </c>
      <c r="C8" s="111"/>
      <c r="D8" s="112"/>
      <c r="E8" s="85"/>
      <c r="F8" s="85"/>
    </row>
    <row r="9" spans="1:6" s="110" customFormat="1" ht="20.100000000000001" customHeight="1">
      <c r="A9" s="430"/>
      <c r="B9" s="84" t="s">
        <v>679</v>
      </c>
      <c r="C9" s="60" t="s">
        <v>574</v>
      </c>
      <c r="D9" s="91">
        <v>63</v>
      </c>
      <c r="E9" s="91"/>
      <c r="F9" s="91"/>
    </row>
    <row r="10" spans="1:6" s="110" customFormat="1" ht="12" customHeight="1">
      <c r="A10" s="430"/>
      <c r="B10" s="54"/>
      <c r="C10" s="85"/>
      <c r="D10" s="85"/>
      <c r="E10" s="85"/>
      <c r="F10" s="85"/>
    </row>
    <row r="11" spans="1:6" s="110" customFormat="1" ht="20.100000000000001" customHeight="1">
      <c r="A11" s="430"/>
      <c r="B11" s="84" t="s">
        <v>835</v>
      </c>
      <c r="C11" s="91" t="s">
        <v>836</v>
      </c>
      <c r="D11" s="91">
        <v>5</v>
      </c>
      <c r="E11" s="91"/>
      <c r="F11" s="91"/>
    </row>
    <row r="12" spans="1:6" s="110" customFormat="1" ht="12" customHeight="1">
      <c r="A12" s="430"/>
      <c r="B12" s="54"/>
      <c r="C12" s="85"/>
      <c r="D12" s="85"/>
      <c r="E12" s="85"/>
      <c r="F12" s="85"/>
    </row>
    <row r="13" spans="1:6" s="110" customFormat="1" ht="20.100000000000001" customHeight="1">
      <c r="A13" s="431" t="s">
        <v>715</v>
      </c>
      <c r="B13" s="102" t="s">
        <v>555</v>
      </c>
      <c r="C13" s="91"/>
      <c r="D13" s="91"/>
      <c r="E13" s="91"/>
      <c r="F13" s="91"/>
    </row>
    <row r="14" spans="1:6" s="113" customFormat="1" ht="20.100000000000001" customHeight="1">
      <c r="A14" s="380"/>
      <c r="B14" s="84" t="s">
        <v>556</v>
      </c>
      <c r="C14" s="91" t="s">
        <v>836</v>
      </c>
      <c r="D14" s="91">
        <v>26</v>
      </c>
      <c r="E14" s="91"/>
      <c r="F14" s="91"/>
    </row>
    <row r="15" spans="1:6" s="110" customFormat="1" ht="12" customHeight="1">
      <c r="A15" s="379"/>
      <c r="B15" s="54"/>
      <c r="C15" s="85"/>
      <c r="D15" s="85"/>
      <c r="E15" s="85"/>
      <c r="F15" s="85"/>
    </row>
    <row r="16" spans="1:6" s="113" customFormat="1" ht="20.100000000000001" customHeight="1">
      <c r="A16" s="380"/>
      <c r="B16" s="84" t="s">
        <v>557</v>
      </c>
      <c r="C16" s="91" t="s">
        <v>836</v>
      </c>
      <c r="D16" s="91">
        <v>6</v>
      </c>
      <c r="E16" s="91"/>
      <c r="F16" s="91"/>
    </row>
    <row r="17" spans="1:7" s="113" customFormat="1" ht="12" customHeight="1">
      <c r="A17" s="380"/>
      <c r="B17" s="84"/>
      <c r="C17" s="91"/>
      <c r="D17" s="91"/>
      <c r="E17" s="91"/>
      <c r="F17" s="91"/>
    </row>
    <row r="18" spans="1:7" s="113" customFormat="1" ht="20.100000000000001" customHeight="1">
      <c r="A18" s="380"/>
      <c r="B18" s="84" t="s">
        <v>558</v>
      </c>
      <c r="C18" s="91" t="s">
        <v>836</v>
      </c>
      <c r="D18" s="91">
        <v>2</v>
      </c>
      <c r="E18" s="91"/>
      <c r="F18" s="91"/>
    </row>
    <row r="19" spans="1:7" s="113" customFormat="1" ht="12" customHeight="1">
      <c r="A19" s="380"/>
      <c r="B19" s="84"/>
      <c r="C19" s="91"/>
      <c r="D19" s="91"/>
      <c r="E19" s="91"/>
      <c r="F19" s="91"/>
    </row>
    <row r="20" spans="1:7" s="113" customFormat="1" ht="20.100000000000001" customHeight="1">
      <c r="A20" s="431" t="s">
        <v>717</v>
      </c>
      <c r="B20" s="102" t="s">
        <v>559</v>
      </c>
      <c r="C20" s="91" t="s">
        <v>5</v>
      </c>
      <c r="D20" s="91">
        <v>1</v>
      </c>
      <c r="E20" s="91"/>
      <c r="F20" s="91"/>
    </row>
    <row r="21" spans="1:7" s="113" customFormat="1" ht="12" customHeight="1">
      <c r="A21" s="432"/>
      <c r="B21" s="84"/>
      <c r="C21" s="91"/>
      <c r="D21" s="91"/>
      <c r="E21" s="91"/>
      <c r="F21" s="91"/>
    </row>
    <row r="22" spans="1:7" s="113" customFormat="1" ht="20.100000000000001" customHeight="1">
      <c r="A22" s="431" t="s">
        <v>718</v>
      </c>
      <c r="B22" s="102" t="s">
        <v>560</v>
      </c>
      <c r="C22" s="91"/>
      <c r="D22" s="91"/>
      <c r="E22" s="91"/>
      <c r="F22" s="91"/>
    </row>
    <row r="23" spans="1:7" s="113" customFormat="1" ht="20.100000000000001" customHeight="1">
      <c r="A23" s="432"/>
      <c r="B23" s="84" t="s">
        <v>561</v>
      </c>
      <c r="C23" s="91" t="s">
        <v>5</v>
      </c>
      <c r="D23" s="91">
        <v>1</v>
      </c>
      <c r="E23" s="91"/>
      <c r="F23" s="91"/>
    </row>
    <row r="24" spans="1:7" s="113" customFormat="1" ht="12" customHeight="1">
      <c r="A24" s="432"/>
      <c r="B24" s="84"/>
      <c r="C24" s="91"/>
      <c r="D24" s="91"/>
      <c r="E24" s="91"/>
      <c r="F24" s="91"/>
    </row>
    <row r="25" spans="1:7" s="113" customFormat="1" ht="20.100000000000001" customHeight="1">
      <c r="A25" s="432"/>
      <c r="B25" s="84" t="s">
        <v>562</v>
      </c>
      <c r="C25" s="91" t="s">
        <v>7</v>
      </c>
      <c r="D25" s="91">
        <v>36</v>
      </c>
      <c r="E25" s="91"/>
      <c r="F25" s="91"/>
    </row>
    <row r="26" spans="1:7" s="113" customFormat="1" ht="12" customHeight="1">
      <c r="A26" s="432"/>
      <c r="B26" s="84"/>
      <c r="C26" s="91"/>
      <c r="D26" s="91"/>
      <c r="E26" s="91"/>
      <c r="F26" s="91"/>
    </row>
    <row r="27" spans="1:7" s="113" customFormat="1" ht="20.100000000000001" customHeight="1">
      <c r="A27" s="431" t="s">
        <v>719</v>
      </c>
      <c r="B27" s="102" t="s">
        <v>563</v>
      </c>
      <c r="C27" s="91" t="s">
        <v>7</v>
      </c>
      <c r="D27" s="91">
        <v>36</v>
      </c>
      <c r="E27" s="91"/>
      <c r="F27" s="91"/>
    </row>
    <row r="28" spans="1:7" s="113" customFormat="1" ht="12" customHeight="1">
      <c r="A28" s="432"/>
      <c r="B28" s="102"/>
      <c r="C28" s="91"/>
      <c r="D28" s="91"/>
      <c r="E28" s="91"/>
      <c r="F28" s="91"/>
    </row>
    <row r="29" spans="1:7" s="113" customFormat="1" ht="20.100000000000001" customHeight="1">
      <c r="A29" s="431"/>
      <c r="B29" s="102"/>
      <c r="C29" s="91"/>
      <c r="D29" s="91"/>
      <c r="E29" s="91"/>
      <c r="F29" s="91"/>
    </row>
    <row r="30" spans="1:7" s="113" customFormat="1" ht="241.5" customHeight="1" thickBot="1">
      <c r="A30" s="114"/>
      <c r="B30" s="104"/>
      <c r="C30" s="91"/>
      <c r="D30" s="91"/>
      <c r="E30" s="91"/>
      <c r="F30" s="91"/>
    </row>
    <row r="31" spans="1:7" s="113" customFormat="1" ht="21" customHeight="1" thickBot="1">
      <c r="A31" s="433" t="s">
        <v>714</v>
      </c>
      <c r="B31" s="578" t="s">
        <v>43</v>
      </c>
      <c r="C31" s="578"/>
      <c r="D31" s="578"/>
      <c r="E31" s="578"/>
      <c r="F31" s="105"/>
    </row>
    <row r="32" spans="1:7">
      <c r="G32" s="115"/>
    </row>
    <row r="33" spans="1:7">
      <c r="A33" s="75"/>
      <c r="G33" s="115"/>
    </row>
    <row r="34" spans="1:7">
      <c r="A34" s="75"/>
      <c r="G34" s="115"/>
    </row>
    <row r="35" spans="1:7">
      <c r="G35" s="115"/>
    </row>
    <row r="36" spans="1:7">
      <c r="G36" s="115"/>
    </row>
    <row r="37" spans="1:7">
      <c r="G37" s="115"/>
    </row>
    <row r="38" spans="1:7">
      <c r="G38" s="115"/>
    </row>
    <row r="39" spans="1:7">
      <c r="G39" s="115"/>
    </row>
    <row r="40" spans="1:7">
      <c r="G40" s="115"/>
    </row>
    <row r="41" spans="1:7">
      <c r="G41" s="115"/>
    </row>
    <row r="42" spans="1:7">
      <c r="G42" s="115"/>
    </row>
  </sheetData>
  <mergeCells count="2">
    <mergeCell ref="B31:E31"/>
    <mergeCell ref="A2:E2"/>
  </mergeCells>
  <phoneticPr fontId="2" type="noConversion"/>
  <pageMargins left="0.7" right="0.7" top="0.75" bottom="0.75" header="0.3" footer="0.3"/>
  <pageSetup paperSize="9" scale="88" orientation="portrait" verticalDpi="4" r:id="rId1"/>
  <headerFooter>
    <oddFooter>&amp;C108-3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Layout" topLeftCell="A18" zoomScaleNormal="100" zoomScaleSheetLayoutView="100" workbookViewId="0">
      <selection activeCell="F32" sqref="F32"/>
    </sheetView>
  </sheetViews>
  <sheetFormatPr defaultColWidth="9.33203125" defaultRowHeight="13.2"/>
  <cols>
    <col min="1" max="1" width="11" style="108" customWidth="1"/>
    <col min="2" max="2" width="36" style="108" customWidth="1"/>
    <col min="3" max="3" width="10" style="108" customWidth="1"/>
    <col min="4" max="4" width="12.3320312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NO:LDPWRI-ROADS/18001</v>
      </c>
    </row>
    <row r="2" spans="1:6" ht="18.75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POLOKWANE MUNICIPALITY</v>
      </c>
    </row>
    <row r="4" spans="1:6" ht="15.75" customHeight="1" thickBot="1"/>
    <row r="5" spans="1:6" s="110" customFormat="1" ht="34.5" customHeight="1" thickBot="1">
      <c r="A5" s="233" t="s">
        <v>522</v>
      </c>
      <c r="B5" s="127" t="s">
        <v>523</v>
      </c>
      <c r="C5" s="127" t="s">
        <v>524</v>
      </c>
      <c r="D5" s="127" t="s">
        <v>525</v>
      </c>
      <c r="E5" s="127" t="s">
        <v>526</v>
      </c>
      <c r="F5" s="127" t="s">
        <v>527</v>
      </c>
    </row>
    <row r="6" spans="1:6" ht="23.25" customHeight="1" thickBot="1">
      <c r="A6" s="97" t="s">
        <v>485</v>
      </c>
      <c r="B6" s="575" t="s">
        <v>528</v>
      </c>
      <c r="C6" s="575"/>
      <c r="D6" s="575"/>
      <c r="E6" s="575"/>
      <c r="F6" s="74"/>
    </row>
    <row r="7" spans="1:6">
      <c r="A7" s="57"/>
      <c r="B7" s="69"/>
      <c r="C7" s="60"/>
      <c r="D7" s="61"/>
      <c r="E7" s="62"/>
      <c r="F7" s="62"/>
    </row>
    <row r="8" spans="1:6" ht="19.2" customHeight="1">
      <c r="A8" s="57"/>
      <c r="B8" s="69" t="s">
        <v>801</v>
      </c>
      <c r="C8" s="60" t="s">
        <v>220</v>
      </c>
      <c r="D8" s="501">
        <f>9*3</f>
        <v>27</v>
      </c>
      <c r="E8" s="62"/>
      <c r="F8" s="62"/>
    </row>
    <row r="9" spans="1:6">
      <c r="A9" s="57"/>
      <c r="B9" s="69"/>
      <c r="C9" s="60"/>
      <c r="D9" s="501"/>
      <c r="E9" s="62"/>
      <c r="F9" s="62"/>
    </row>
    <row r="10" spans="1:6" ht="26.4">
      <c r="A10" s="57"/>
      <c r="B10" s="69" t="s">
        <v>802</v>
      </c>
      <c r="C10" s="60" t="s">
        <v>19</v>
      </c>
      <c r="D10" s="501">
        <f>9*3</f>
        <v>27</v>
      </c>
      <c r="E10" s="62"/>
      <c r="F10" s="62"/>
    </row>
    <row r="11" spans="1:6" ht="12" customHeight="1">
      <c r="A11" s="57"/>
      <c r="B11" s="69"/>
      <c r="C11" s="69"/>
      <c r="D11" s="501"/>
      <c r="E11" s="62"/>
      <c r="F11" s="62"/>
    </row>
    <row r="12" spans="1:6" ht="26.4">
      <c r="A12" s="57"/>
      <c r="B12" s="69" t="s">
        <v>803</v>
      </c>
      <c r="C12" s="60" t="s">
        <v>19</v>
      </c>
      <c r="D12" s="501">
        <f>9*3</f>
        <v>27</v>
      </c>
      <c r="E12" s="62"/>
      <c r="F12" s="62"/>
    </row>
    <row r="13" spans="1:6" ht="19.2" customHeight="1">
      <c r="A13" s="57"/>
      <c r="B13" s="69"/>
      <c r="C13" s="60"/>
      <c r="D13" s="61"/>
      <c r="E13" s="62"/>
      <c r="F13" s="62"/>
    </row>
    <row r="14" spans="1:6">
      <c r="A14" s="53" t="s">
        <v>735</v>
      </c>
      <c r="B14" s="145" t="s">
        <v>464</v>
      </c>
      <c r="C14" s="109"/>
      <c r="D14" s="109"/>
      <c r="E14" s="109"/>
      <c r="F14" s="109"/>
    </row>
    <row r="15" spans="1:6" ht="26.4">
      <c r="A15" s="131"/>
      <c r="B15" s="545" t="s">
        <v>851</v>
      </c>
      <c r="C15" s="60" t="s">
        <v>21</v>
      </c>
      <c r="D15" s="284">
        <v>1</v>
      </c>
      <c r="E15" s="82">
        <f>30000*3</f>
        <v>90000</v>
      </c>
      <c r="F15" s="82">
        <f>D15*E15</f>
        <v>90000</v>
      </c>
    </row>
    <row r="16" spans="1:6">
      <c r="A16" s="131"/>
      <c r="B16" s="69"/>
      <c r="C16" s="60"/>
      <c r="D16" s="284"/>
      <c r="E16" s="82"/>
      <c r="F16" s="82"/>
    </row>
    <row r="17" spans="1:8" ht="39.6">
      <c r="A17" s="131"/>
      <c r="B17" s="109" t="s">
        <v>809</v>
      </c>
      <c r="C17" s="60" t="s">
        <v>22</v>
      </c>
      <c r="D17" s="272">
        <f>F15</f>
        <v>90000</v>
      </c>
      <c r="E17" s="147"/>
      <c r="F17" s="82"/>
    </row>
    <row r="18" spans="1:8">
      <c r="A18" s="131"/>
      <c r="B18" s="109"/>
      <c r="C18" s="60"/>
      <c r="D18" s="272"/>
      <c r="E18" s="147"/>
      <c r="F18" s="82"/>
    </row>
    <row r="19" spans="1:8" ht="26.4">
      <c r="A19" s="53" t="s">
        <v>736</v>
      </c>
      <c r="B19" s="145" t="s">
        <v>529</v>
      </c>
      <c r="C19" s="109"/>
      <c r="D19" s="294"/>
      <c r="E19" s="295"/>
      <c r="F19" s="295"/>
    </row>
    <row r="20" spans="1:8" ht="12" customHeight="1">
      <c r="A20" s="131"/>
      <c r="B20" s="69" t="s">
        <v>530</v>
      </c>
      <c r="C20" s="109"/>
      <c r="D20" s="294"/>
      <c r="E20" s="295"/>
      <c r="F20" s="295"/>
    </row>
    <row r="21" spans="1:8">
      <c r="A21" s="131"/>
      <c r="B21" s="69" t="s">
        <v>708</v>
      </c>
      <c r="C21" s="60" t="s">
        <v>19</v>
      </c>
      <c r="D21" s="284">
        <f>1*3</f>
        <v>3</v>
      </c>
      <c r="E21" s="82"/>
      <c r="F21" s="82"/>
    </row>
    <row r="22" spans="1:8">
      <c r="A22" s="131"/>
      <c r="B22" s="69"/>
      <c r="C22" s="60"/>
      <c r="D22" s="284"/>
      <c r="E22" s="82"/>
      <c r="F22" s="62"/>
    </row>
    <row r="23" spans="1:8" ht="19.2" customHeight="1">
      <c r="A23" s="131"/>
      <c r="B23" s="69" t="s">
        <v>709</v>
      </c>
      <c r="C23" s="60" t="s">
        <v>19</v>
      </c>
      <c r="D23" s="284">
        <f>1*3</f>
        <v>3</v>
      </c>
      <c r="E23" s="82"/>
      <c r="F23" s="82"/>
    </row>
    <row r="24" spans="1:8">
      <c r="A24" s="131"/>
      <c r="B24" s="109"/>
      <c r="C24" s="133"/>
      <c r="D24" s="284"/>
      <c r="E24" s="82"/>
      <c r="F24" s="62"/>
    </row>
    <row r="25" spans="1:8" ht="26.4">
      <c r="A25" s="131"/>
      <c r="B25" s="69" t="s">
        <v>509</v>
      </c>
      <c r="C25" s="60" t="s">
        <v>19</v>
      </c>
      <c r="D25" s="284">
        <f>1*3</f>
        <v>3</v>
      </c>
      <c r="E25" s="82"/>
      <c r="F25" s="82"/>
    </row>
    <row r="26" spans="1:8">
      <c r="A26" s="131"/>
      <c r="B26" s="69"/>
      <c r="C26" s="60"/>
      <c r="D26" s="284"/>
      <c r="E26" s="82"/>
      <c r="F26" s="62"/>
    </row>
    <row r="27" spans="1:8" ht="26.4">
      <c r="A27" s="131"/>
      <c r="B27" s="109" t="s">
        <v>531</v>
      </c>
      <c r="C27" s="60" t="s">
        <v>19</v>
      </c>
      <c r="D27" s="284">
        <f>1*3</f>
        <v>3</v>
      </c>
      <c r="E27" s="82"/>
      <c r="F27" s="82"/>
    </row>
    <row r="28" spans="1:8">
      <c r="A28" s="131"/>
      <c r="B28" s="109"/>
      <c r="C28" s="60"/>
      <c r="D28" s="284"/>
      <c r="E28" s="82"/>
      <c r="F28" s="62"/>
    </row>
    <row r="29" spans="1:8">
      <c r="A29" s="131"/>
      <c r="B29" s="69" t="s">
        <v>532</v>
      </c>
      <c r="C29" s="60" t="s">
        <v>19</v>
      </c>
      <c r="D29" s="284">
        <f>1*3</f>
        <v>3</v>
      </c>
      <c r="E29" s="82"/>
      <c r="F29" s="82"/>
    </row>
    <row r="30" spans="1:8">
      <c r="A30" s="57"/>
      <c r="B30" s="69"/>
      <c r="C30" s="60"/>
      <c r="D30" s="61"/>
      <c r="E30" s="62"/>
      <c r="F30" s="62"/>
    </row>
    <row r="31" spans="1:8" ht="98.25" customHeight="1" thickBot="1">
      <c r="A31" s="131"/>
      <c r="B31" s="69"/>
      <c r="C31" s="60"/>
      <c r="D31" s="284"/>
      <c r="E31" s="82"/>
      <c r="F31" s="62"/>
    </row>
    <row r="32" spans="1:8" ht="21.6" customHeight="1" thickBot="1">
      <c r="A32" s="97" t="s">
        <v>533</v>
      </c>
      <c r="B32" s="575" t="s">
        <v>8</v>
      </c>
      <c r="C32" s="575"/>
      <c r="D32" s="575"/>
      <c r="E32" s="575"/>
      <c r="F32" s="176"/>
      <c r="G32" s="115"/>
      <c r="H32" s="115"/>
    </row>
    <row r="33" spans="1:8">
      <c r="F33" s="115"/>
      <c r="G33" s="115"/>
      <c r="H33" s="115"/>
    </row>
    <row r="34" spans="1:8">
      <c r="A34" s="75"/>
      <c r="F34" s="115"/>
      <c r="G34" s="115"/>
      <c r="H34" s="115"/>
    </row>
    <row r="35" spans="1:8">
      <c r="A35" s="75"/>
      <c r="F35" s="115"/>
      <c r="G35" s="115"/>
      <c r="H35" s="115"/>
    </row>
    <row r="36" spans="1:8">
      <c r="F36" s="115"/>
      <c r="G36" s="115"/>
      <c r="H36" s="115"/>
    </row>
    <row r="37" spans="1:8">
      <c r="F37" s="115"/>
      <c r="G37" s="115"/>
      <c r="H37" s="115"/>
    </row>
    <row r="38" spans="1:8">
      <c r="F38" s="115"/>
      <c r="G38" s="115"/>
      <c r="H38" s="115"/>
    </row>
    <row r="39" spans="1:8">
      <c r="F39" s="115"/>
      <c r="G39" s="115"/>
      <c r="H39" s="115"/>
    </row>
    <row r="40" spans="1:8">
      <c r="F40" s="115"/>
      <c r="G40" s="115"/>
      <c r="H40" s="115"/>
    </row>
    <row r="41" spans="1:8">
      <c r="F41" s="115"/>
      <c r="G41" s="115"/>
      <c r="H41" s="115"/>
    </row>
  </sheetData>
  <mergeCells count="3">
    <mergeCell ref="B6:E6"/>
    <mergeCell ref="B32:E32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&amp;C108-30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Layout" topLeftCell="A25" zoomScaleNormal="100" zoomScaleSheetLayoutView="100" workbookViewId="0">
      <selection activeCell="G35" sqref="G35"/>
    </sheetView>
  </sheetViews>
  <sheetFormatPr defaultRowHeight="13.2"/>
  <cols>
    <col min="1" max="1" width="1" style="108" customWidth="1"/>
    <col min="2" max="2" width="8.33203125" style="108" customWidth="1"/>
    <col min="3" max="3" width="2.77734375" style="108" customWidth="1"/>
    <col min="4" max="4" width="1.6640625" style="108" customWidth="1"/>
    <col min="5" max="5" width="86.44140625" style="108" customWidth="1"/>
    <col min="6" max="6" width="25.77734375" style="108" customWidth="1"/>
    <col min="7" max="7" width="7.77734375" style="108" bestFit="1" customWidth="1"/>
    <col min="8" max="252" width="9.33203125" style="108"/>
    <col min="253" max="253" width="1" style="108" customWidth="1"/>
    <col min="254" max="254" width="3" style="108" customWidth="1"/>
    <col min="255" max="255" width="8.33203125" style="108" customWidth="1"/>
    <col min="256" max="256" width="2.77734375" style="108" customWidth="1"/>
    <col min="257" max="257" width="1.6640625" style="108" customWidth="1"/>
    <col min="258" max="258" width="86.44140625" style="108" customWidth="1"/>
    <col min="259" max="259" width="2.109375" style="108" customWidth="1"/>
    <col min="260" max="260" width="3" style="108" customWidth="1"/>
    <col min="261" max="261" width="4" style="108" customWidth="1"/>
    <col min="262" max="262" width="25.77734375" style="108" customWidth="1"/>
    <col min="263" max="263" width="11.109375" style="108" customWidth="1"/>
    <col min="264" max="508" width="9.33203125" style="108"/>
    <col min="509" max="509" width="1" style="108" customWidth="1"/>
    <col min="510" max="510" width="3" style="108" customWidth="1"/>
    <col min="511" max="511" width="8.33203125" style="108" customWidth="1"/>
    <col min="512" max="512" width="2.77734375" style="108" customWidth="1"/>
    <col min="513" max="513" width="1.6640625" style="108" customWidth="1"/>
    <col min="514" max="514" width="86.44140625" style="108" customWidth="1"/>
    <col min="515" max="515" width="2.109375" style="108" customWidth="1"/>
    <col min="516" max="516" width="3" style="108" customWidth="1"/>
    <col min="517" max="517" width="4" style="108" customWidth="1"/>
    <col min="518" max="518" width="25.77734375" style="108" customWidth="1"/>
    <col min="519" max="519" width="11.109375" style="108" customWidth="1"/>
    <col min="520" max="764" width="9.33203125" style="108"/>
    <col min="765" max="765" width="1" style="108" customWidth="1"/>
    <col min="766" max="766" width="3" style="108" customWidth="1"/>
    <col min="767" max="767" width="8.33203125" style="108" customWidth="1"/>
    <col min="768" max="768" width="2.77734375" style="108" customWidth="1"/>
    <col min="769" max="769" width="1.6640625" style="108" customWidth="1"/>
    <col min="770" max="770" width="86.44140625" style="108" customWidth="1"/>
    <col min="771" max="771" width="2.109375" style="108" customWidth="1"/>
    <col min="772" max="772" width="3" style="108" customWidth="1"/>
    <col min="773" max="773" width="4" style="108" customWidth="1"/>
    <col min="774" max="774" width="25.77734375" style="108" customWidth="1"/>
    <col min="775" max="775" width="11.109375" style="108" customWidth="1"/>
    <col min="776" max="1020" width="9.33203125" style="108"/>
    <col min="1021" max="1021" width="1" style="108" customWidth="1"/>
    <col min="1022" max="1022" width="3" style="108" customWidth="1"/>
    <col min="1023" max="1023" width="8.33203125" style="108" customWidth="1"/>
    <col min="1024" max="1024" width="2.77734375" style="108" customWidth="1"/>
    <col min="1025" max="1025" width="1.6640625" style="108" customWidth="1"/>
    <col min="1026" max="1026" width="86.44140625" style="108" customWidth="1"/>
    <col min="1027" max="1027" width="2.109375" style="108" customWidth="1"/>
    <col min="1028" max="1028" width="3" style="108" customWidth="1"/>
    <col min="1029" max="1029" width="4" style="108" customWidth="1"/>
    <col min="1030" max="1030" width="25.77734375" style="108" customWidth="1"/>
    <col min="1031" max="1031" width="11.109375" style="108" customWidth="1"/>
    <col min="1032" max="1276" width="9.33203125" style="108"/>
    <col min="1277" max="1277" width="1" style="108" customWidth="1"/>
    <col min="1278" max="1278" width="3" style="108" customWidth="1"/>
    <col min="1279" max="1279" width="8.33203125" style="108" customWidth="1"/>
    <col min="1280" max="1280" width="2.77734375" style="108" customWidth="1"/>
    <col min="1281" max="1281" width="1.6640625" style="108" customWidth="1"/>
    <col min="1282" max="1282" width="86.44140625" style="108" customWidth="1"/>
    <col min="1283" max="1283" width="2.109375" style="108" customWidth="1"/>
    <col min="1284" max="1284" width="3" style="108" customWidth="1"/>
    <col min="1285" max="1285" width="4" style="108" customWidth="1"/>
    <col min="1286" max="1286" width="25.77734375" style="108" customWidth="1"/>
    <col min="1287" max="1287" width="11.109375" style="108" customWidth="1"/>
    <col min="1288" max="1532" width="9.33203125" style="108"/>
    <col min="1533" max="1533" width="1" style="108" customWidth="1"/>
    <col min="1534" max="1534" width="3" style="108" customWidth="1"/>
    <col min="1535" max="1535" width="8.33203125" style="108" customWidth="1"/>
    <col min="1536" max="1536" width="2.77734375" style="108" customWidth="1"/>
    <col min="1537" max="1537" width="1.6640625" style="108" customWidth="1"/>
    <col min="1538" max="1538" width="86.44140625" style="108" customWidth="1"/>
    <col min="1539" max="1539" width="2.109375" style="108" customWidth="1"/>
    <col min="1540" max="1540" width="3" style="108" customWidth="1"/>
    <col min="1541" max="1541" width="4" style="108" customWidth="1"/>
    <col min="1542" max="1542" width="25.77734375" style="108" customWidth="1"/>
    <col min="1543" max="1543" width="11.109375" style="108" customWidth="1"/>
    <col min="1544" max="1788" width="9.33203125" style="108"/>
    <col min="1789" max="1789" width="1" style="108" customWidth="1"/>
    <col min="1790" max="1790" width="3" style="108" customWidth="1"/>
    <col min="1791" max="1791" width="8.33203125" style="108" customWidth="1"/>
    <col min="1792" max="1792" width="2.77734375" style="108" customWidth="1"/>
    <col min="1793" max="1793" width="1.6640625" style="108" customWidth="1"/>
    <col min="1794" max="1794" width="86.44140625" style="108" customWidth="1"/>
    <col min="1795" max="1795" width="2.109375" style="108" customWidth="1"/>
    <col min="1796" max="1796" width="3" style="108" customWidth="1"/>
    <col min="1797" max="1797" width="4" style="108" customWidth="1"/>
    <col min="1798" max="1798" width="25.77734375" style="108" customWidth="1"/>
    <col min="1799" max="1799" width="11.109375" style="108" customWidth="1"/>
    <col min="1800" max="2044" width="9.33203125" style="108"/>
    <col min="2045" max="2045" width="1" style="108" customWidth="1"/>
    <col min="2046" max="2046" width="3" style="108" customWidth="1"/>
    <col min="2047" max="2047" width="8.33203125" style="108" customWidth="1"/>
    <col min="2048" max="2048" width="2.77734375" style="108" customWidth="1"/>
    <col min="2049" max="2049" width="1.6640625" style="108" customWidth="1"/>
    <col min="2050" max="2050" width="86.44140625" style="108" customWidth="1"/>
    <col min="2051" max="2051" width="2.109375" style="108" customWidth="1"/>
    <col min="2052" max="2052" width="3" style="108" customWidth="1"/>
    <col min="2053" max="2053" width="4" style="108" customWidth="1"/>
    <col min="2054" max="2054" width="25.77734375" style="108" customWidth="1"/>
    <col min="2055" max="2055" width="11.109375" style="108" customWidth="1"/>
    <col min="2056" max="2300" width="9.33203125" style="108"/>
    <col min="2301" max="2301" width="1" style="108" customWidth="1"/>
    <col min="2302" max="2302" width="3" style="108" customWidth="1"/>
    <col min="2303" max="2303" width="8.33203125" style="108" customWidth="1"/>
    <col min="2304" max="2304" width="2.77734375" style="108" customWidth="1"/>
    <col min="2305" max="2305" width="1.6640625" style="108" customWidth="1"/>
    <col min="2306" max="2306" width="86.44140625" style="108" customWidth="1"/>
    <col min="2307" max="2307" width="2.109375" style="108" customWidth="1"/>
    <col min="2308" max="2308" width="3" style="108" customWidth="1"/>
    <col min="2309" max="2309" width="4" style="108" customWidth="1"/>
    <col min="2310" max="2310" width="25.77734375" style="108" customWidth="1"/>
    <col min="2311" max="2311" width="11.109375" style="108" customWidth="1"/>
    <col min="2312" max="2556" width="9.33203125" style="108"/>
    <col min="2557" max="2557" width="1" style="108" customWidth="1"/>
    <col min="2558" max="2558" width="3" style="108" customWidth="1"/>
    <col min="2559" max="2559" width="8.33203125" style="108" customWidth="1"/>
    <col min="2560" max="2560" width="2.77734375" style="108" customWidth="1"/>
    <col min="2561" max="2561" width="1.6640625" style="108" customWidth="1"/>
    <col min="2562" max="2562" width="86.44140625" style="108" customWidth="1"/>
    <col min="2563" max="2563" width="2.109375" style="108" customWidth="1"/>
    <col min="2564" max="2564" width="3" style="108" customWidth="1"/>
    <col min="2565" max="2565" width="4" style="108" customWidth="1"/>
    <col min="2566" max="2566" width="25.77734375" style="108" customWidth="1"/>
    <col min="2567" max="2567" width="11.109375" style="108" customWidth="1"/>
    <col min="2568" max="2812" width="9.33203125" style="108"/>
    <col min="2813" max="2813" width="1" style="108" customWidth="1"/>
    <col min="2814" max="2814" width="3" style="108" customWidth="1"/>
    <col min="2815" max="2815" width="8.33203125" style="108" customWidth="1"/>
    <col min="2816" max="2816" width="2.77734375" style="108" customWidth="1"/>
    <col min="2817" max="2817" width="1.6640625" style="108" customWidth="1"/>
    <col min="2818" max="2818" width="86.44140625" style="108" customWidth="1"/>
    <col min="2819" max="2819" width="2.109375" style="108" customWidth="1"/>
    <col min="2820" max="2820" width="3" style="108" customWidth="1"/>
    <col min="2821" max="2821" width="4" style="108" customWidth="1"/>
    <col min="2822" max="2822" width="25.77734375" style="108" customWidth="1"/>
    <col min="2823" max="2823" width="11.109375" style="108" customWidth="1"/>
    <col min="2824" max="3068" width="9.33203125" style="108"/>
    <col min="3069" max="3069" width="1" style="108" customWidth="1"/>
    <col min="3070" max="3070" width="3" style="108" customWidth="1"/>
    <col min="3071" max="3071" width="8.33203125" style="108" customWidth="1"/>
    <col min="3072" max="3072" width="2.77734375" style="108" customWidth="1"/>
    <col min="3073" max="3073" width="1.6640625" style="108" customWidth="1"/>
    <col min="3074" max="3074" width="86.44140625" style="108" customWidth="1"/>
    <col min="3075" max="3075" width="2.109375" style="108" customWidth="1"/>
    <col min="3076" max="3076" width="3" style="108" customWidth="1"/>
    <col min="3077" max="3077" width="4" style="108" customWidth="1"/>
    <col min="3078" max="3078" width="25.77734375" style="108" customWidth="1"/>
    <col min="3079" max="3079" width="11.109375" style="108" customWidth="1"/>
    <col min="3080" max="3324" width="9.33203125" style="108"/>
    <col min="3325" max="3325" width="1" style="108" customWidth="1"/>
    <col min="3326" max="3326" width="3" style="108" customWidth="1"/>
    <col min="3327" max="3327" width="8.33203125" style="108" customWidth="1"/>
    <col min="3328" max="3328" width="2.77734375" style="108" customWidth="1"/>
    <col min="3329" max="3329" width="1.6640625" style="108" customWidth="1"/>
    <col min="3330" max="3330" width="86.44140625" style="108" customWidth="1"/>
    <col min="3331" max="3331" width="2.109375" style="108" customWidth="1"/>
    <col min="3332" max="3332" width="3" style="108" customWidth="1"/>
    <col min="3333" max="3333" width="4" style="108" customWidth="1"/>
    <col min="3334" max="3334" width="25.77734375" style="108" customWidth="1"/>
    <col min="3335" max="3335" width="11.109375" style="108" customWidth="1"/>
    <col min="3336" max="3580" width="9.33203125" style="108"/>
    <col min="3581" max="3581" width="1" style="108" customWidth="1"/>
    <col min="3582" max="3582" width="3" style="108" customWidth="1"/>
    <col min="3583" max="3583" width="8.33203125" style="108" customWidth="1"/>
    <col min="3584" max="3584" width="2.77734375" style="108" customWidth="1"/>
    <col min="3585" max="3585" width="1.6640625" style="108" customWidth="1"/>
    <col min="3586" max="3586" width="86.44140625" style="108" customWidth="1"/>
    <col min="3587" max="3587" width="2.109375" style="108" customWidth="1"/>
    <col min="3588" max="3588" width="3" style="108" customWidth="1"/>
    <col min="3589" max="3589" width="4" style="108" customWidth="1"/>
    <col min="3590" max="3590" width="25.77734375" style="108" customWidth="1"/>
    <col min="3591" max="3591" width="11.109375" style="108" customWidth="1"/>
    <col min="3592" max="3836" width="9.33203125" style="108"/>
    <col min="3837" max="3837" width="1" style="108" customWidth="1"/>
    <col min="3838" max="3838" width="3" style="108" customWidth="1"/>
    <col min="3839" max="3839" width="8.33203125" style="108" customWidth="1"/>
    <col min="3840" max="3840" width="2.77734375" style="108" customWidth="1"/>
    <col min="3841" max="3841" width="1.6640625" style="108" customWidth="1"/>
    <col min="3842" max="3842" width="86.44140625" style="108" customWidth="1"/>
    <col min="3843" max="3843" width="2.109375" style="108" customWidth="1"/>
    <col min="3844" max="3844" width="3" style="108" customWidth="1"/>
    <col min="3845" max="3845" width="4" style="108" customWidth="1"/>
    <col min="3846" max="3846" width="25.77734375" style="108" customWidth="1"/>
    <col min="3847" max="3847" width="11.109375" style="108" customWidth="1"/>
    <col min="3848" max="4092" width="9.33203125" style="108"/>
    <col min="4093" max="4093" width="1" style="108" customWidth="1"/>
    <col min="4094" max="4094" width="3" style="108" customWidth="1"/>
    <col min="4095" max="4095" width="8.33203125" style="108" customWidth="1"/>
    <col min="4096" max="4096" width="2.77734375" style="108" customWidth="1"/>
    <col min="4097" max="4097" width="1.6640625" style="108" customWidth="1"/>
    <col min="4098" max="4098" width="86.44140625" style="108" customWidth="1"/>
    <col min="4099" max="4099" width="2.109375" style="108" customWidth="1"/>
    <col min="4100" max="4100" width="3" style="108" customWidth="1"/>
    <col min="4101" max="4101" width="4" style="108" customWidth="1"/>
    <col min="4102" max="4102" width="25.77734375" style="108" customWidth="1"/>
    <col min="4103" max="4103" width="11.109375" style="108" customWidth="1"/>
    <col min="4104" max="4348" width="9.33203125" style="108"/>
    <col min="4349" max="4349" width="1" style="108" customWidth="1"/>
    <col min="4350" max="4350" width="3" style="108" customWidth="1"/>
    <col min="4351" max="4351" width="8.33203125" style="108" customWidth="1"/>
    <col min="4352" max="4352" width="2.77734375" style="108" customWidth="1"/>
    <col min="4353" max="4353" width="1.6640625" style="108" customWidth="1"/>
    <col min="4354" max="4354" width="86.44140625" style="108" customWidth="1"/>
    <col min="4355" max="4355" width="2.109375" style="108" customWidth="1"/>
    <col min="4356" max="4356" width="3" style="108" customWidth="1"/>
    <col min="4357" max="4357" width="4" style="108" customWidth="1"/>
    <col min="4358" max="4358" width="25.77734375" style="108" customWidth="1"/>
    <col min="4359" max="4359" width="11.109375" style="108" customWidth="1"/>
    <col min="4360" max="4604" width="9.33203125" style="108"/>
    <col min="4605" max="4605" width="1" style="108" customWidth="1"/>
    <col min="4606" max="4606" width="3" style="108" customWidth="1"/>
    <col min="4607" max="4607" width="8.33203125" style="108" customWidth="1"/>
    <col min="4608" max="4608" width="2.77734375" style="108" customWidth="1"/>
    <col min="4609" max="4609" width="1.6640625" style="108" customWidth="1"/>
    <col min="4610" max="4610" width="86.44140625" style="108" customWidth="1"/>
    <col min="4611" max="4611" width="2.109375" style="108" customWidth="1"/>
    <col min="4612" max="4612" width="3" style="108" customWidth="1"/>
    <col min="4613" max="4613" width="4" style="108" customWidth="1"/>
    <col min="4614" max="4614" width="25.77734375" style="108" customWidth="1"/>
    <col min="4615" max="4615" width="11.109375" style="108" customWidth="1"/>
    <col min="4616" max="4860" width="9.33203125" style="108"/>
    <col min="4861" max="4861" width="1" style="108" customWidth="1"/>
    <col min="4862" max="4862" width="3" style="108" customWidth="1"/>
    <col min="4863" max="4863" width="8.33203125" style="108" customWidth="1"/>
    <col min="4864" max="4864" width="2.77734375" style="108" customWidth="1"/>
    <col min="4865" max="4865" width="1.6640625" style="108" customWidth="1"/>
    <col min="4866" max="4866" width="86.44140625" style="108" customWidth="1"/>
    <col min="4867" max="4867" width="2.109375" style="108" customWidth="1"/>
    <col min="4868" max="4868" width="3" style="108" customWidth="1"/>
    <col min="4869" max="4869" width="4" style="108" customWidth="1"/>
    <col min="4870" max="4870" width="25.77734375" style="108" customWidth="1"/>
    <col min="4871" max="4871" width="11.109375" style="108" customWidth="1"/>
    <col min="4872" max="5116" width="9.33203125" style="108"/>
    <col min="5117" max="5117" width="1" style="108" customWidth="1"/>
    <col min="5118" max="5118" width="3" style="108" customWidth="1"/>
    <col min="5119" max="5119" width="8.33203125" style="108" customWidth="1"/>
    <col min="5120" max="5120" width="2.77734375" style="108" customWidth="1"/>
    <col min="5121" max="5121" width="1.6640625" style="108" customWidth="1"/>
    <col min="5122" max="5122" width="86.44140625" style="108" customWidth="1"/>
    <col min="5123" max="5123" width="2.109375" style="108" customWidth="1"/>
    <col min="5124" max="5124" width="3" style="108" customWidth="1"/>
    <col min="5125" max="5125" width="4" style="108" customWidth="1"/>
    <col min="5126" max="5126" width="25.77734375" style="108" customWidth="1"/>
    <col min="5127" max="5127" width="11.109375" style="108" customWidth="1"/>
    <col min="5128" max="5372" width="9.33203125" style="108"/>
    <col min="5373" max="5373" width="1" style="108" customWidth="1"/>
    <col min="5374" max="5374" width="3" style="108" customWidth="1"/>
    <col min="5375" max="5375" width="8.33203125" style="108" customWidth="1"/>
    <col min="5376" max="5376" width="2.77734375" style="108" customWidth="1"/>
    <col min="5377" max="5377" width="1.6640625" style="108" customWidth="1"/>
    <col min="5378" max="5378" width="86.44140625" style="108" customWidth="1"/>
    <col min="5379" max="5379" width="2.109375" style="108" customWidth="1"/>
    <col min="5380" max="5380" width="3" style="108" customWidth="1"/>
    <col min="5381" max="5381" width="4" style="108" customWidth="1"/>
    <col min="5382" max="5382" width="25.77734375" style="108" customWidth="1"/>
    <col min="5383" max="5383" width="11.109375" style="108" customWidth="1"/>
    <col min="5384" max="5628" width="9.33203125" style="108"/>
    <col min="5629" max="5629" width="1" style="108" customWidth="1"/>
    <col min="5630" max="5630" width="3" style="108" customWidth="1"/>
    <col min="5631" max="5631" width="8.33203125" style="108" customWidth="1"/>
    <col min="5632" max="5632" width="2.77734375" style="108" customWidth="1"/>
    <col min="5633" max="5633" width="1.6640625" style="108" customWidth="1"/>
    <col min="5634" max="5634" width="86.44140625" style="108" customWidth="1"/>
    <col min="5635" max="5635" width="2.109375" style="108" customWidth="1"/>
    <col min="5636" max="5636" width="3" style="108" customWidth="1"/>
    <col min="5637" max="5637" width="4" style="108" customWidth="1"/>
    <col min="5638" max="5638" width="25.77734375" style="108" customWidth="1"/>
    <col min="5639" max="5639" width="11.109375" style="108" customWidth="1"/>
    <col min="5640" max="5884" width="9.33203125" style="108"/>
    <col min="5885" max="5885" width="1" style="108" customWidth="1"/>
    <col min="5886" max="5886" width="3" style="108" customWidth="1"/>
    <col min="5887" max="5887" width="8.33203125" style="108" customWidth="1"/>
    <col min="5888" max="5888" width="2.77734375" style="108" customWidth="1"/>
    <col min="5889" max="5889" width="1.6640625" style="108" customWidth="1"/>
    <col min="5890" max="5890" width="86.44140625" style="108" customWidth="1"/>
    <col min="5891" max="5891" width="2.109375" style="108" customWidth="1"/>
    <col min="5892" max="5892" width="3" style="108" customWidth="1"/>
    <col min="5893" max="5893" width="4" style="108" customWidth="1"/>
    <col min="5894" max="5894" width="25.77734375" style="108" customWidth="1"/>
    <col min="5895" max="5895" width="11.109375" style="108" customWidth="1"/>
    <col min="5896" max="6140" width="9.33203125" style="108"/>
    <col min="6141" max="6141" width="1" style="108" customWidth="1"/>
    <col min="6142" max="6142" width="3" style="108" customWidth="1"/>
    <col min="6143" max="6143" width="8.33203125" style="108" customWidth="1"/>
    <col min="6144" max="6144" width="2.77734375" style="108" customWidth="1"/>
    <col min="6145" max="6145" width="1.6640625" style="108" customWidth="1"/>
    <col min="6146" max="6146" width="86.44140625" style="108" customWidth="1"/>
    <col min="6147" max="6147" width="2.109375" style="108" customWidth="1"/>
    <col min="6148" max="6148" width="3" style="108" customWidth="1"/>
    <col min="6149" max="6149" width="4" style="108" customWidth="1"/>
    <col min="6150" max="6150" width="25.77734375" style="108" customWidth="1"/>
    <col min="6151" max="6151" width="11.109375" style="108" customWidth="1"/>
    <col min="6152" max="6396" width="9.33203125" style="108"/>
    <col min="6397" max="6397" width="1" style="108" customWidth="1"/>
    <col min="6398" max="6398" width="3" style="108" customWidth="1"/>
    <col min="6399" max="6399" width="8.33203125" style="108" customWidth="1"/>
    <col min="6400" max="6400" width="2.77734375" style="108" customWidth="1"/>
    <col min="6401" max="6401" width="1.6640625" style="108" customWidth="1"/>
    <col min="6402" max="6402" width="86.44140625" style="108" customWidth="1"/>
    <col min="6403" max="6403" width="2.109375" style="108" customWidth="1"/>
    <col min="6404" max="6404" width="3" style="108" customWidth="1"/>
    <col min="6405" max="6405" width="4" style="108" customWidth="1"/>
    <col min="6406" max="6406" width="25.77734375" style="108" customWidth="1"/>
    <col min="6407" max="6407" width="11.109375" style="108" customWidth="1"/>
    <col min="6408" max="6652" width="9.33203125" style="108"/>
    <col min="6653" max="6653" width="1" style="108" customWidth="1"/>
    <col min="6654" max="6654" width="3" style="108" customWidth="1"/>
    <col min="6655" max="6655" width="8.33203125" style="108" customWidth="1"/>
    <col min="6656" max="6656" width="2.77734375" style="108" customWidth="1"/>
    <col min="6657" max="6657" width="1.6640625" style="108" customWidth="1"/>
    <col min="6658" max="6658" width="86.44140625" style="108" customWidth="1"/>
    <col min="6659" max="6659" width="2.109375" style="108" customWidth="1"/>
    <col min="6660" max="6660" width="3" style="108" customWidth="1"/>
    <col min="6661" max="6661" width="4" style="108" customWidth="1"/>
    <col min="6662" max="6662" width="25.77734375" style="108" customWidth="1"/>
    <col min="6663" max="6663" width="11.109375" style="108" customWidth="1"/>
    <col min="6664" max="6908" width="9.33203125" style="108"/>
    <col min="6909" max="6909" width="1" style="108" customWidth="1"/>
    <col min="6910" max="6910" width="3" style="108" customWidth="1"/>
    <col min="6911" max="6911" width="8.33203125" style="108" customWidth="1"/>
    <col min="6912" max="6912" width="2.77734375" style="108" customWidth="1"/>
    <col min="6913" max="6913" width="1.6640625" style="108" customWidth="1"/>
    <col min="6914" max="6914" width="86.44140625" style="108" customWidth="1"/>
    <col min="6915" max="6915" width="2.109375" style="108" customWidth="1"/>
    <col min="6916" max="6916" width="3" style="108" customWidth="1"/>
    <col min="6917" max="6917" width="4" style="108" customWidth="1"/>
    <col min="6918" max="6918" width="25.77734375" style="108" customWidth="1"/>
    <col min="6919" max="6919" width="11.109375" style="108" customWidth="1"/>
    <col min="6920" max="7164" width="9.33203125" style="108"/>
    <col min="7165" max="7165" width="1" style="108" customWidth="1"/>
    <col min="7166" max="7166" width="3" style="108" customWidth="1"/>
    <col min="7167" max="7167" width="8.33203125" style="108" customWidth="1"/>
    <col min="7168" max="7168" width="2.77734375" style="108" customWidth="1"/>
    <col min="7169" max="7169" width="1.6640625" style="108" customWidth="1"/>
    <col min="7170" max="7170" width="86.44140625" style="108" customWidth="1"/>
    <col min="7171" max="7171" width="2.109375" style="108" customWidth="1"/>
    <col min="7172" max="7172" width="3" style="108" customWidth="1"/>
    <col min="7173" max="7173" width="4" style="108" customWidth="1"/>
    <col min="7174" max="7174" width="25.77734375" style="108" customWidth="1"/>
    <col min="7175" max="7175" width="11.109375" style="108" customWidth="1"/>
    <col min="7176" max="7420" width="9.33203125" style="108"/>
    <col min="7421" max="7421" width="1" style="108" customWidth="1"/>
    <col min="7422" max="7422" width="3" style="108" customWidth="1"/>
    <col min="7423" max="7423" width="8.33203125" style="108" customWidth="1"/>
    <col min="7424" max="7424" width="2.77734375" style="108" customWidth="1"/>
    <col min="7425" max="7425" width="1.6640625" style="108" customWidth="1"/>
    <col min="7426" max="7426" width="86.44140625" style="108" customWidth="1"/>
    <col min="7427" max="7427" width="2.109375" style="108" customWidth="1"/>
    <col min="7428" max="7428" width="3" style="108" customWidth="1"/>
    <col min="7429" max="7429" width="4" style="108" customWidth="1"/>
    <col min="7430" max="7430" width="25.77734375" style="108" customWidth="1"/>
    <col min="7431" max="7431" width="11.109375" style="108" customWidth="1"/>
    <col min="7432" max="7676" width="9.33203125" style="108"/>
    <col min="7677" max="7677" width="1" style="108" customWidth="1"/>
    <col min="7678" max="7678" width="3" style="108" customWidth="1"/>
    <col min="7679" max="7679" width="8.33203125" style="108" customWidth="1"/>
    <col min="7680" max="7680" width="2.77734375" style="108" customWidth="1"/>
    <col min="7681" max="7681" width="1.6640625" style="108" customWidth="1"/>
    <col min="7682" max="7682" width="86.44140625" style="108" customWidth="1"/>
    <col min="7683" max="7683" width="2.109375" style="108" customWidth="1"/>
    <col min="7684" max="7684" width="3" style="108" customWidth="1"/>
    <col min="7685" max="7685" width="4" style="108" customWidth="1"/>
    <col min="7686" max="7686" width="25.77734375" style="108" customWidth="1"/>
    <col min="7687" max="7687" width="11.109375" style="108" customWidth="1"/>
    <col min="7688" max="7932" width="9.33203125" style="108"/>
    <col min="7933" max="7933" width="1" style="108" customWidth="1"/>
    <col min="7934" max="7934" width="3" style="108" customWidth="1"/>
    <col min="7935" max="7935" width="8.33203125" style="108" customWidth="1"/>
    <col min="7936" max="7936" width="2.77734375" style="108" customWidth="1"/>
    <col min="7937" max="7937" width="1.6640625" style="108" customWidth="1"/>
    <col min="7938" max="7938" width="86.44140625" style="108" customWidth="1"/>
    <col min="7939" max="7939" width="2.109375" style="108" customWidth="1"/>
    <col min="7940" max="7940" width="3" style="108" customWidth="1"/>
    <col min="7941" max="7941" width="4" style="108" customWidth="1"/>
    <col min="7942" max="7942" width="25.77734375" style="108" customWidth="1"/>
    <col min="7943" max="7943" width="11.109375" style="108" customWidth="1"/>
    <col min="7944" max="8188" width="9.33203125" style="108"/>
    <col min="8189" max="8189" width="1" style="108" customWidth="1"/>
    <col min="8190" max="8190" width="3" style="108" customWidth="1"/>
    <col min="8191" max="8191" width="8.33203125" style="108" customWidth="1"/>
    <col min="8192" max="8192" width="2.77734375" style="108" customWidth="1"/>
    <col min="8193" max="8193" width="1.6640625" style="108" customWidth="1"/>
    <col min="8194" max="8194" width="86.44140625" style="108" customWidth="1"/>
    <col min="8195" max="8195" width="2.109375" style="108" customWidth="1"/>
    <col min="8196" max="8196" width="3" style="108" customWidth="1"/>
    <col min="8197" max="8197" width="4" style="108" customWidth="1"/>
    <col min="8198" max="8198" width="25.77734375" style="108" customWidth="1"/>
    <col min="8199" max="8199" width="11.109375" style="108" customWidth="1"/>
    <col min="8200" max="8444" width="9.33203125" style="108"/>
    <col min="8445" max="8445" width="1" style="108" customWidth="1"/>
    <col min="8446" max="8446" width="3" style="108" customWidth="1"/>
    <col min="8447" max="8447" width="8.33203125" style="108" customWidth="1"/>
    <col min="8448" max="8448" width="2.77734375" style="108" customWidth="1"/>
    <col min="8449" max="8449" width="1.6640625" style="108" customWidth="1"/>
    <col min="8450" max="8450" width="86.44140625" style="108" customWidth="1"/>
    <col min="8451" max="8451" width="2.109375" style="108" customWidth="1"/>
    <col min="8452" max="8452" width="3" style="108" customWidth="1"/>
    <col min="8453" max="8453" width="4" style="108" customWidth="1"/>
    <col min="8454" max="8454" width="25.77734375" style="108" customWidth="1"/>
    <col min="8455" max="8455" width="11.109375" style="108" customWidth="1"/>
    <col min="8456" max="8700" width="9.33203125" style="108"/>
    <col min="8701" max="8701" width="1" style="108" customWidth="1"/>
    <col min="8702" max="8702" width="3" style="108" customWidth="1"/>
    <col min="8703" max="8703" width="8.33203125" style="108" customWidth="1"/>
    <col min="8704" max="8704" width="2.77734375" style="108" customWidth="1"/>
    <col min="8705" max="8705" width="1.6640625" style="108" customWidth="1"/>
    <col min="8706" max="8706" width="86.44140625" style="108" customWidth="1"/>
    <col min="8707" max="8707" width="2.109375" style="108" customWidth="1"/>
    <col min="8708" max="8708" width="3" style="108" customWidth="1"/>
    <col min="8709" max="8709" width="4" style="108" customWidth="1"/>
    <col min="8710" max="8710" width="25.77734375" style="108" customWidth="1"/>
    <col min="8711" max="8711" width="11.109375" style="108" customWidth="1"/>
    <col min="8712" max="8956" width="9.33203125" style="108"/>
    <col min="8957" max="8957" width="1" style="108" customWidth="1"/>
    <col min="8958" max="8958" width="3" style="108" customWidth="1"/>
    <col min="8959" max="8959" width="8.33203125" style="108" customWidth="1"/>
    <col min="8960" max="8960" width="2.77734375" style="108" customWidth="1"/>
    <col min="8961" max="8961" width="1.6640625" style="108" customWidth="1"/>
    <col min="8962" max="8962" width="86.44140625" style="108" customWidth="1"/>
    <col min="8963" max="8963" width="2.109375" style="108" customWidth="1"/>
    <col min="8964" max="8964" width="3" style="108" customWidth="1"/>
    <col min="8965" max="8965" width="4" style="108" customWidth="1"/>
    <col min="8966" max="8966" width="25.77734375" style="108" customWidth="1"/>
    <col min="8967" max="8967" width="11.109375" style="108" customWidth="1"/>
    <col min="8968" max="9212" width="9.33203125" style="108"/>
    <col min="9213" max="9213" width="1" style="108" customWidth="1"/>
    <col min="9214" max="9214" width="3" style="108" customWidth="1"/>
    <col min="9215" max="9215" width="8.33203125" style="108" customWidth="1"/>
    <col min="9216" max="9216" width="2.77734375" style="108" customWidth="1"/>
    <col min="9217" max="9217" width="1.6640625" style="108" customWidth="1"/>
    <col min="9218" max="9218" width="86.44140625" style="108" customWidth="1"/>
    <col min="9219" max="9219" width="2.109375" style="108" customWidth="1"/>
    <col min="9220" max="9220" width="3" style="108" customWidth="1"/>
    <col min="9221" max="9221" width="4" style="108" customWidth="1"/>
    <col min="9222" max="9222" width="25.77734375" style="108" customWidth="1"/>
    <col min="9223" max="9223" width="11.109375" style="108" customWidth="1"/>
    <col min="9224" max="9468" width="9.33203125" style="108"/>
    <col min="9469" max="9469" width="1" style="108" customWidth="1"/>
    <col min="9470" max="9470" width="3" style="108" customWidth="1"/>
    <col min="9471" max="9471" width="8.33203125" style="108" customWidth="1"/>
    <col min="9472" max="9472" width="2.77734375" style="108" customWidth="1"/>
    <col min="9473" max="9473" width="1.6640625" style="108" customWidth="1"/>
    <col min="9474" max="9474" width="86.44140625" style="108" customWidth="1"/>
    <col min="9475" max="9475" width="2.109375" style="108" customWidth="1"/>
    <col min="9476" max="9476" width="3" style="108" customWidth="1"/>
    <col min="9477" max="9477" width="4" style="108" customWidth="1"/>
    <col min="9478" max="9478" width="25.77734375" style="108" customWidth="1"/>
    <col min="9479" max="9479" width="11.109375" style="108" customWidth="1"/>
    <col min="9480" max="9724" width="9.33203125" style="108"/>
    <col min="9725" max="9725" width="1" style="108" customWidth="1"/>
    <col min="9726" max="9726" width="3" style="108" customWidth="1"/>
    <col min="9727" max="9727" width="8.33203125" style="108" customWidth="1"/>
    <col min="9728" max="9728" width="2.77734375" style="108" customWidth="1"/>
    <col min="9729" max="9729" width="1.6640625" style="108" customWidth="1"/>
    <col min="9730" max="9730" width="86.44140625" style="108" customWidth="1"/>
    <col min="9731" max="9731" width="2.109375" style="108" customWidth="1"/>
    <col min="9732" max="9732" width="3" style="108" customWidth="1"/>
    <col min="9733" max="9733" width="4" style="108" customWidth="1"/>
    <col min="9734" max="9734" width="25.77734375" style="108" customWidth="1"/>
    <col min="9735" max="9735" width="11.109375" style="108" customWidth="1"/>
    <col min="9736" max="9980" width="9.33203125" style="108"/>
    <col min="9981" max="9981" width="1" style="108" customWidth="1"/>
    <col min="9982" max="9982" width="3" style="108" customWidth="1"/>
    <col min="9983" max="9983" width="8.33203125" style="108" customWidth="1"/>
    <col min="9984" max="9984" width="2.77734375" style="108" customWidth="1"/>
    <col min="9985" max="9985" width="1.6640625" style="108" customWidth="1"/>
    <col min="9986" max="9986" width="86.44140625" style="108" customWidth="1"/>
    <col min="9987" max="9987" width="2.109375" style="108" customWidth="1"/>
    <col min="9988" max="9988" width="3" style="108" customWidth="1"/>
    <col min="9989" max="9989" width="4" style="108" customWidth="1"/>
    <col min="9990" max="9990" width="25.77734375" style="108" customWidth="1"/>
    <col min="9991" max="9991" width="11.109375" style="108" customWidth="1"/>
    <col min="9992" max="10236" width="9.33203125" style="108"/>
    <col min="10237" max="10237" width="1" style="108" customWidth="1"/>
    <col min="10238" max="10238" width="3" style="108" customWidth="1"/>
    <col min="10239" max="10239" width="8.33203125" style="108" customWidth="1"/>
    <col min="10240" max="10240" width="2.77734375" style="108" customWidth="1"/>
    <col min="10241" max="10241" width="1.6640625" style="108" customWidth="1"/>
    <col min="10242" max="10242" width="86.44140625" style="108" customWidth="1"/>
    <col min="10243" max="10243" width="2.109375" style="108" customWidth="1"/>
    <col min="10244" max="10244" width="3" style="108" customWidth="1"/>
    <col min="10245" max="10245" width="4" style="108" customWidth="1"/>
    <col min="10246" max="10246" width="25.77734375" style="108" customWidth="1"/>
    <col min="10247" max="10247" width="11.109375" style="108" customWidth="1"/>
    <col min="10248" max="10492" width="9.33203125" style="108"/>
    <col min="10493" max="10493" width="1" style="108" customWidth="1"/>
    <col min="10494" max="10494" width="3" style="108" customWidth="1"/>
    <col min="10495" max="10495" width="8.33203125" style="108" customWidth="1"/>
    <col min="10496" max="10496" width="2.77734375" style="108" customWidth="1"/>
    <col min="10497" max="10497" width="1.6640625" style="108" customWidth="1"/>
    <col min="10498" max="10498" width="86.44140625" style="108" customWidth="1"/>
    <col min="10499" max="10499" width="2.109375" style="108" customWidth="1"/>
    <col min="10500" max="10500" width="3" style="108" customWidth="1"/>
    <col min="10501" max="10501" width="4" style="108" customWidth="1"/>
    <col min="10502" max="10502" width="25.77734375" style="108" customWidth="1"/>
    <col min="10503" max="10503" width="11.109375" style="108" customWidth="1"/>
    <col min="10504" max="10748" width="9.33203125" style="108"/>
    <col min="10749" max="10749" width="1" style="108" customWidth="1"/>
    <col min="10750" max="10750" width="3" style="108" customWidth="1"/>
    <col min="10751" max="10751" width="8.33203125" style="108" customWidth="1"/>
    <col min="10752" max="10752" width="2.77734375" style="108" customWidth="1"/>
    <col min="10753" max="10753" width="1.6640625" style="108" customWidth="1"/>
    <col min="10754" max="10754" width="86.44140625" style="108" customWidth="1"/>
    <col min="10755" max="10755" width="2.109375" style="108" customWidth="1"/>
    <col min="10756" max="10756" width="3" style="108" customWidth="1"/>
    <col min="10757" max="10757" width="4" style="108" customWidth="1"/>
    <col min="10758" max="10758" width="25.77734375" style="108" customWidth="1"/>
    <col min="10759" max="10759" width="11.109375" style="108" customWidth="1"/>
    <col min="10760" max="11004" width="9.33203125" style="108"/>
    <col min="11005" max="11005" width="1" style="108" customWidth="1"/>
    <col min="11006" max="11006" width="3" style="108" customWidth="1"/>
    <col min="11007" max="11007" width="8.33203125" style="108" customWidth="1"/>
    <col min="11008" max="11008" width="2.77734375" style="108" customWidth="1"/>
    <col min="11009" max="11009" width="1.6640625" style="108" customWidth="1"/>
    <col min="11010" max="11010" width="86.44140625" style="108" customWidth="1"/>
    <col min="11011" max="11011" width="2.109375" style="108" customWidth="1"/>
    <col min="11012" max="11012" width="3" style="108" customWidth="1"/>
    <col min="11013" max="11013" width="4" style="108" customWidth="1"/>
    <col min="11014" max="11014" width="25.77734375" style="108" customWidth="1"/>
    <col min="11015" max="11015" width="11.109375" style="108" customWidth="1"/>
    <col min="11016" max="11260" width="9.33203125" style="108"/>
    <col min="11261" max="11261" width="1" style="108" customWidth="1"/>
    <col min="11262" max="11262" width="3" style="108" customWidth="1"/>
    <col min="11263" max="11263" width="8.33203125" style="108" customWidth="1"/>
    <col min="11264" max="11264" width="2.77734375" style="108" customWidth="1"/>
    <col min="11265" max="11265" width="1.6640625" style="108" customWidth="1"/>
    <col min="11266" max="11266" width="86.44140625" style="108" customWidth="1"/>
    <col min="11267" max="11267" width="2.109375" style="108" customWidth="1"/>
    <col min="11268" max="11268" width="3" style="108" customWidth="1"/>
    <col min="11269" max="11269" width="4" style="108" customWidth="1"/>
    <col min="11270" max="11270" width="25.77734375" style="108" customWidth="1"/>
    <col min="11271" max="11271" width="11.109375" style="108" customWidth="1"/>
    <col min="11272" max="11516" width="9.33203125" style="108"/>
    <col min="11517" max="11517" width="1" style="108" customWidth="1"/>
    <col min="11518" max="11518" width="3" style="108" customWidth="1"/>
    <col min="11519" max="11519" width="8.33203125" style="108" customWidth="1"/>
    <col min="11520" max="11520" width="2.77734375" style="108" customWidth="1"/>
    <col min="11521" max="11521" width="1.6640625" style="108" customWidth="1"/>
    <col min="11522" max="11522" width="86.44140625" style="108" customWidth="1"/>
    <col min="11523" max="11523" width="2.109375" style="108" customWidth="1"/>
    <col min="11524" max="11524" width="3" style="108" customWidth="1"/>
    <col min="11525" max="11525" width="4" style="108" customWidth="1"/>
    <col min="11526" max="11526" width="25.77734375" style="108" customWidth="1"/>
    <col min="11527" max="11527" width="11.109375" style="108" customWidth="1"/>
    <col min="11528" max="11772" width="9.33203125" style="108"/>
    <col min="11773" max="11773" width="1" style="108" customWidth="1"/>
    <col min="11774" max="11774" width="3" style="108" customWidth="1"/>
    <col min="11775" max="11775" width="8.33203125" style="108" customWidth="1"/>
    <col min="11776" max="11776" width="2.77734375" style="108" customWidth="1"/>
    <col min="11777" max="11777" width="1.6640625" style="108" customWidth="1"/>
    <col min="11778" max="11778" width="86.44140625" style="108" customWidth="1"/>
    <col min="11779" max="11779" width="2.109375" style="108" customWidth="1"/>
    <col min="11780" max="11780" width="3" style="108" customWidth="1"/>
    <col min="11781" max="11781" width="4" style="108" customWidth="1"/>
    <col min="11782" max="11782" width="25.77734375" style="108" customWidth="1"/>
    <col min="11783" max="11783" width="11.109375" style="108" customWidth="1"/>
    <col min="11784" max="12028" width="9.33203125" style="108"/>
    <col min="12029" max="12029" width="1" style="108" customWidth="1"/>
    <col min="12030" max="12030" width="3" style="108" customWidth="1"/>
    <col min="12031" max="12031" width="8.33203125" style="108" customWidth="1"/>
    <col min="12032" max="12032" width="2.77734375" style="108" customWidth="1"/>
    <col min="12033" max="12033" width="1.6640625" style="108" customWidth="1"/>
    <col min="12034" max="12034" width="86.44140625" style="108" customWidth="1"/>
    <col min="12035" max="12035" width="2.109375" style="108" customWidth="1"/>
    <col min="12036" max="12036" width="3" style="108" customWidth="1"/>
    <col min="12037" max="12037" width="4" style="108" customWidth="1"/>
    <col min="12038" max="12038" width="25.77734375" style="108" customWidth="1"/>
    <col min="12039" max="12039" width="11.109375" style="108" customWidth="1"/>
    <col min="12040" max="12284" width="9.33203125" style="108"/>
    <col min="12285" max="12285" width="1" style="108" customWidth="1"/>
    <col min="12286" max="12286" width="3" style="108" customWidth="1"/>
    <col min="12287" max="12287" width="8.33203125" style="108" customWidth="1"/>
    <col min="12288" max="12288" width="2.77734375" style="108" customWidth="1"/>
    <col min="12289" max="12289" width="1.6640625" style="108" customWidth="1"/>
    <col min="12290" max="12290" width="86.44140625" style="108" customWidth="1"/>
    <col min="12291" max="12291" width="2.109375" style="108" customWidth="1"/>
    <col min="12292" max="12292" width="3" style="108" customWidth="1"/>
    <col min="12293" max="12293" width="4" style="108" customWidth="1"/>
    <col min="12294" max="12294" width="25.77734375" style="108" customWidth="1"/>
    <col min="12295" max="12295" width="11.109375" style="108" customWidth="1"/>
    <col min="12296" max="12540" width="9.33203125" style="108"/>
    <col min="12541" max="12541" width="1" style="108" customWidth="1"/>
    <col min="12542" max="12542" width="3" style="108" customWidth="1"/>
    <col min="12543" max="12543" width="8.33203125" style="108" customWidth="1"/>
    <col min="12544" max="12544" width="2.77734375" style="108" customWidth="1"/>
    <col min="12545" max="12545" width="1.6640625" style="108" customWidth="1"/>
    <col min="12546" max="12546" width="86.44140625" style="108" customWidth="1"/>
    <col min="12547" max="12547" width="2.109375" style="108" customWidth="1"/>
    <col min="12548" max="12548" width="3" style="108" customWidth="1"/>
    <col min="12549" max="12549" width="4" style="108" customWidth="1"/>
    <col min="12550" max="12550" width="25.77734375" style="108" customWidth="1"/>
    <col min="12551" max="12551" width="11.109375" style="108" customWidth="1"/>
    <col min="12552" max="12796" width="9.33203125" style="108"/>
    <col min="12797" max="12797" width="1" style="108" customWidth="1"/>
    <col min="12798" max="12798" width="3" style="108" customWidth="1"/>
    <col min="12799" max="12799" width="8.33203125" style="108" customWidth="1"/>
    <col min="12800" max="12800" width="2.77734375" style="108" customWidth="1"/>
    <col min="12801" max="12801" width="1.6640625" style="108" customWidth="1"/>
    <col min="12802" max="12802" width="86.44140625" style="108" customWidth="1"/>
    <col min="12803" max="12803" width="2.109375" style="108" customWidth="1"/>
    <col min="12804" max="12804" width="3" style="108" customWidth="1"/>
    <col min="12805" max="12805" width="4" style="108" customWidth="1"/>
    <col min="12806" max="12806" width="25.77734375" style="108" customWidth="1"/>
    <col min="12807" max="12807" width="11.109375" style="108" customWidth="1"/>
    <col min="12808" max="13052" width="9.33203125" style="108"/>
    <col min="13053" max="13053" width="1" style="108" customWidth="1"/>
    <col min="13054" max="13054" width="3" style="108" customWidth="1"/>
    <col min="13055" max="13055" width="8.33203125" style="108" customWidth="1"/>
    <col min="13056" max="13056" width="2.77734375" style="108" customWidth="1"/>
    <col min="13057" max="13057" width="1.6640625" style="108" customWidth="1"/>
    <col min="13058" max="13058" width="86.44140625" style="108" customWidth="1"/>
    <col min="13059" max="13059" width="2.109375" style="108" customWidth="1"/>
    <col min="13060" max="13060" width="3" style="108" customWidth="1"/>
    <col min="13061" max="13061" width="4" style="108" customWidth="1"/>
    <col min="13062" max="13062" width="25.77734375" style="108" customWidth="1"/>
    <col min="13063" max="13063" width="11.109375" style="108" customWidth="1"/>
    <col min="13064" max="13308" width="9.33203125" style="108"/>
    <col min="13309" max="13309" width="1" style="108" customWidth="1"/>
    <col min="13310" max="13310" width="3" style="108" customWidth="1"/>
    <col min="13311" max="13311" width="8.33203125" style="108" customWidth="1"/>
    <col min="13312" max="13312" width="2.77734375" style="108" customWidth="1"/>
    <col min="13313" max="13313" width="1.6640625" style="108" customWidth="1"/>
    <col min="13314" max="13314" width="86.44140625" style="108" customWidth="1"/>
    <col min="13315" max="13315" width="2.109375" style="108" customWidth="1"/>
    <col min="13316" max="13316" width="3" style="108" customWidth="1"/>
    <col min="13317" max="13317" width="4" style="108" customWidth="1"/>
    <col min="13318" max="13318" width="25.77734375" style="108" customWidth="1"/>
    <col min="13319" max="13319" width="11.109375" style="108" customWidth="1"/>
    <col min="13320" max="13564" width="9.33203125" style="108"/>
    <col min="13565" max="13565" width="1" style="108" customWidth="1"/>
    <col min="13566" max="13566" width="3" style="108" customWidth="1"/>
    <col min="13567" max="13567" width="8.33203125" style="108" customWidth="1"/>
    <col min="13568" max="13568" width="2.77734375" style="108" customWidth="1"/>
    <col min="13569" max="13569" width="1.6640625" style="108" customWidth="1"/>
    <col min="13570" max="13570" width="86.44140625" style="108" customWidth="1"/>
    <col min="13571" max="13571" width="2.109375" style="108" customWidth="1"/>
    <col min="13572" max="13572" width="3" style="108" customWidth="1"/>
    <col min="13573" max="13573" width="4" style="108" customWidth="1"/>
    <col min="13574" max="13574" width="25.77734375" style="108" customWidth="1"/>
    <col min="13575" max="13575" width="11.109375" style="108" customWidth="1"/>
    <col min="13576" max="13820" width="9.33203125" style="108"/>
    <col min="13821" max="13821" width="1" style="108" customWidth="1"/>
    <col min="13822" max="13822" width="3" style="108" customWidth="1"/>
    <col min="13823" max="13823" width="8.33203125" style="108" customWidth="1"/>
    <col min="13824" max="13824" width="2.77734375" style="108" customWidth="1"/>
    <col min="13825" max="13825" width="1.6640625" style="108" customWidth="1"/>
    <col min="13826" max="13826" width="86.44140625" style="108" customWidth="1"/>
    <col min="13827" max="13827" width="2.109375" style="108" customWidth="1"/>
    <col min="13828" max="13828" width="3" style="108" customWidth="1"/>
    <col min="13829" max="13829" width="4" style="108" customWidth="1"/>
    <col min="13830" max="13830" width="25.77734375" style="108" customWidth="1"/>
    <col min="13831" max="13831" width="11.109375" style="108" customWidth="1"/>
    <col min="13832" max="14076" width="9.33203125" style="108"/>
    <col min="14077" max="14077" width="1" style="108" customWidth="1"/>
    <col min="14078" max="14078" width="3" style="108" customWidth="1"/>
    <col min="14079" max="14079" width="8.33203125" style="108" customWidth="1"/>
    <col min="14080" max="14080" width="2.77734375" style="108" customWidth="1"/>
    <col min="14081" max="14081" width="1.6640625" style="108" customWidth="1"/>
    <col min="14082" max="14082" width="86.44140625" style="108" customWidth="1"/>
    <col min="14083" max="14083" width="2.109375" style="108" customWidth="1"/>
    <col min="14084" max="14084" width="3" style="108" customWidth="1"/>
    <col min="14085" max="14085" width="4" style="108" customWidth="1"/>
    <col min="14086" max="14086" width="25.77734375" style="108" customWidth="1"/>
    <col min="14087" max="14087" width="11.109375" style="108" customWidth="1"/>
    <col min="14088" max="14332" width="9.33203125" style="108"/>
    <col min="14333" max="14333" width="1" style="108" customWidth="1"/>
    <col min="14334" max="14334" width="3" style="108" customWidth="1"/>
    <col min="14335" max="14335" width="8.33203125" style="108" customWidth="1"/>
    <col min="14336" max="14336" width="2.77734375" style="108" customWidth="1"/>
    <col min="14337" max="14337" width="1.6640625" style="108" customWidth="1"/>
    <col min="14338" max="14338" width="86.44140625" style="108" customWidth="1"/>
    <col min="14339" max="14339" width="2.109375" style="108" customWidth="1"/>
    <col min="14340" max="14340" width="3" style="108" customWidth="1"/>
    <col min="14341" max="14341" width="4" style="108" customWidth="1"/>
    <col min="14342" max="14342" width="25.77734375" style="108" customWidth="1"/>
    <col min="14343" max="14343" width="11.109375" style="108" customWidth="1"/>
    <col min="14344" max="14588" width="9.33203125" style="108"/>
    <col min="14589" max="14589" width="1" style="108" customWidth="1"/>
    <col min="14590" max="14590" width="3" style="108" customWidth="1"/>
    <col min="14591" max="14591" width="8.33203125" style="108" customWidth="1"/>
    <col min="14592" max="14592" width="2.77734375" style="108" customWidth="1"/>
    <col min="14593" max="14593" width="1.6640625" style="108" customWidth="1"/>
    <col min="14594" max="14594" width="86.44140625" style="108" customWidth="1"/>
    <col min="14595" max="14595" width="2.109375" style="108" customWidth="1"/>
    <col min="14596" max="14596" width="3" style="108" customWidth="1"/>
    <col min="14597" max="14597" width="4" style="108" customWidth="1"/>
    <col min="14598" max="14598" width="25.77734375" style="108" customWidth="1"/>
    <col min="14599" max="14599" width="11.109375" style="108" customWidth="1"/>
    <col min="14600" max="14844" width="9.33203125" style="108"/>
    <col min="14845" max="14845" width="1" style="108" customWidth="1"/>
    <col min="14846" max="14846" width="3" style="108" customWidth="1"/>
    <col min="14847" max="14847" width="8.33203125" style="108" customWidth="1"/>
    <col min="14848" max="14848" width="2.77734375" style="108" customWidth="1"/>
    <col min="14849" max="14849" width="1.6640625" style="108" customWidth="1"/>
    <col min="14850" max="14850" width="86.44140625" style="108" customWidth="1"/>
    <col min="14851" max="14851" width="2.109375" style="108" customWidth="1"/>
    <col min="14852" max="14852" width="3" style="108" customWidth="1"/>
    <col min="14853" max="14853" width="4" style="108" customWidth="1"/>
    <col min="14854" max="14854" width="25.77734375" style="108" customWidth="1"/>
    <col min="14855" max="14855" width="11.109375" style="108" customWidth="1"/>
    <col min="14856" max="15100" width="9.33203125" style="108"/>
    <col min="15101" max="15101" width="1" style="108" customWidth="1"/>
    <col min="15102" max="15102" width="3" style="108" customWidth="1"/>
    <col min="15103" max="15103" width="8.33203125" style="108" customWidth="1"/>
    <col min="15104" max="15104" width="2.77734375" style="108" customWidth="1"/>
    <col min="15105" max="15105" width="1.6640625" style="108" customWidth="1"/>
    <col min="15106" max="15106" width="86.44140625" style="108" customWidth="1"/>
    <col min="15107" max="15107" width="2.109375" style="108" customWidth="1"/>
    <col min="15108" max="15108" width="3" style="108" customWidth="1"/>
    <col min="15109" max="15109" width="4" style="108" customWidth="1"/>
    <col min="15110" max="15110" width="25.77734375" style="108" customWidth="1"/>
    <col min="15111" max="15111" width="11.109375" style="108" customWidth="1"/>
    <col min="15112" max="15356" width="9.33203125" style="108"/>
    <col min="15357" max="15357" width="1" style="108" customWidth="1"/>
    <col min="15358" max="15358" width="3" style="108" customWidth="1"/>
    <col min="15359" max="15359" width="8.33203125" style="108" customWidth="1"/>
    <col min="15360" max="15360" width="2.77734375" style="108" customWidth="1"/>
    <col min="15361" max="15361" width="1.6640625" style="108" customWidth="1"/>
    <col min="15362" max="15362" width="86.44140625" style="108" customWidth="1"/>
    <col min="15363" max="15363" width="2.109375" style="108" customWidth="1"/>
    <col min="15364" max="15364" width="3" style="108" customWidth="1"/>
    <col min="15365" max="15365" width="4" style="108" customWidth="1"/>
    <col min="15366" max="15366" width="25.77734375" style="108" customWidth="1"/>
    <col min="15367" max="15367" width="11.109375" style="108" customWidth="1"/>
    <col min="15368" max="15612" width="9.33203125" style="108"/>
    <col min="15613" max="15613" width="1" style="108" customWidth="1"/>
    <col min="15614" max="15614" width="3" style="108" customWidth="1"/>
    <col min="15615" max="15615" width="8.33203125" style="108" customWidth="1"/>
    <col min="15616" max="15616" width="2.77734375" style="108" customWidth="1"/>
    <col min="15617" max="15617" width="1.6640625" style="108" customWidth="1"/>
    <col min="15618" max="15618" width="86.44140625" style="108" customWidth="1"/>
    <col min="15619" max="15619" width="2.109375" style="108" customWidth="1"/>
    <col min="15620" max="15620" width="3" style="108" customWidth="1"/>
    <col min="15621" max="15621" width="4" style="108" customWidth="1"/>
    <col min="15622" max="15622" width="25.77734375" style="108" customWidth="1"/>
    <col min="15623" max="15623" width="11.109375" style="108" customWidth="1"/>
    <col min="15624" max="15868" width="9.33203125" style="108"/>
    <col min="15869" max="15869" width="1" style="108" customWidth="1"/>
    <col min="15870" max="15870" width="3" style="108" customWidth="1"/>
    <col min="15871" max="15871" width="8.33203125" style="108" customWidth="1"/>
    <col min="15872" max="15872" width="2.77734375" style="108" customWidth="1"/>
    <col min="15873" max="15873" width="1.6640625" style="108" customWidth="1"/>
    <col min="15874" max="15874" width="86.44140625" style="108" customWidth="1"/>
    <col min="15875" max="15875" width="2.109375" style="108" customWidth="1"/>
    <col min="15876" max="15876" width="3" style="108" customWidth="1"/>
    <col min="15877" max="15877" width="4" style="108" customWidth="1"/>
    <col min="15878" max="15878" width="25.77734375" style="108" customWidth="1"/>
    <col min="15879" max="15879" width="11.109375" style="108" customWidth="1"/>
    <col min="15880" max="16124" width="9.33203125" style="108"/>
    <col min="16125" max="16125" width="1" style="108" customWidth="1"/>
    <col min="16126" max="16126" width="3" style="108" customWidth="1"/>
    <col min="16127" max="16127" width="8.33203125" style="108" customWidth="1"/>
    <col min="16128" max="16128" width="2.77734375" style="108" customWidth="1"/>
    <col min="16129" max="16129" width="1.6640625" style="108" customWidth="1"/>
    <col min="16130" max="16130" width="86.44140625" style="108" customWidth="1"/>
    <col min="16131" max="16131" width="2.109375" style="108" customWidth="1"/>
    <col min="16132" max="16132" width="3" style="108" customWidth="1"/>
    <col min="16133" max="16133" width="4" style="108" customWidth="1"/>
    <col min="16134" max="16134" width="25.77734375" style="108" customWidth="1"/>
    <col min="16135" max="16135" width="11.109375" style="108" customWidth="1"/>
    <col min="16136" max="16384" width="9.33203125" style="108"/>
  </cols>
  <sheetData>
    <row r="2" spans="2:8" ht="12.75" customHeight="1">
      <c r="B2" s="577" t="str">
        <f>'B-M0200'!A1</f>
        <v>CONTRACT NO:LDPWRI-ROADS/18001</v>
      </c>
      <c r="C2" s="577"/>
      <c r="D2" s="577"/>
      <c r="E2" s="577"/>
    </row>
    <row r="3" spans="2:8">
      <c r="B3" s="404" t="str">
        <f>'B-M0200'!A2</f>
        <v>HOUSEHOLD ROUTINE ROAD MAINTENANCE PROJECT</v>
      </c>
      <c r="C3" s="405"/>
      <c r="D3" s="406"/>
      <c r="E3" s="407"/>
    </row>
    <row r="4" spans="2:8">
      <c r="B4" s="602" t="str">
        <f>'B-M0200'!A3</f>
        <v>POLOKWANE MUNICIPALITY</v>
      </c>
      <c r="C4" s="602"/>
      <c r="D4" s="602"/>
      <c r="E4" s="602"/>
      <c r="F4" s="408"/>
      <c r="G4" s="408"/>
      <c r="H4" s="408"/>
    </row>
    <row r="5" spans="2:8" ht="9.75" customHeight="1" thickBot="1">
      <c r="B5" s="404" t="s">
        <v>536</v>
      </c>
      <c r="C5" s="405"/>
      <c r="D5" s="406"/>
      <c r="E5" s="407"/>
    </row>
    <row r="6" spans="2:8" ht="15.6" customHeight="1" thickTop="1">
      <c r="B6" s="587" t="s">
        <v>544</v>
      </c>
      <c r="C6" s="588"/>
      <c r="D6" s="593" t="s">
        <v>0</v>
      </c>
      <c r="E6" s="594"/>
      <c r="F6" s="599" t="s">
        <v>545</v>
      </c>
    </row>
    <row r="7" spans="2:8" ht="39" customHeight="1">
      <c r="B7" s="589"/>
      <c r="C7" s="590"/>
      <c r="D7" s="595"/>
      <c r="E7" s="596"/>
      <c r="F7" s="600"/>
    </row>
    <row r="8" spans="2:8" ht="15.6" customHeight="1" thickBot="1">
      <c r="B8" s="591"/>
      <c r="C8" s="592"/>
      <c r="D8" s="597"/>
      <c r="E8" s="598"/>
      <c r="F8" s="601"/>
    </row>
    <row r="9" spans="2:8" ht="15.6" customHeight="1" thickTop="1">
      <c r="B9" s="409"/>
      <c r="C9" s="410"/>
      <c r="D9" s="406"/>
      <c r="E9" s="411"/>
      <c r="F9" s="402" t="s">
        <v>536</v>
      </c>
    </row>
    <row r="10" spans="2:8" s="107" customFormat="1" ht="32.25" customHeight="1">
      <c r="B10" s="412" t="s">
        <v>15</v>
      </c>
      <c r="C10" s="413"/>
      <c r="D10" s="414"/>
      <c r="E10" s="414" t="s">
        <v>16</v>
      </c>
      <c r="F10" s="415"/>
      <c r="G10" s="557"/>
    </row>
    <row r="11" spans="2:8" s="107" customFormat="1" ht="32.25" customHeight="1">
      <c r="B11" s="412" t="s">
        <v>2</v>
      </c>
      <c r="C11" s="413"/>
      <c r="D11" s="414"/>
      <c r="E11" s="414" t="s">
        <v>3</v>
      </c>
      <c r="F11" s="415"/>
      <c r="G11" s="557"/>
    </row>
    <row r="12" spans="2:8" s="107" customFormat="1" ht="32.25" customHeight="1">
      <c r="B12" s="412" t="s">
        <v>714</v>
      </c>
      <c r="C12" s="413"/>
      <c r="D12" s="414"/>
      <c r="E12" s="414" t="s">
        <v>553</v>
      </c>
      <c r="F12" s="415"/>
      <c r="G12" s="557"/>
    </row>
    <row r="13" spans="2:8" s="107" customFormat="1" ht="32.25" customHeight="1">
      <c r="B13" s="412" t="s">
        <v>50</v>
      </c>
      <c r="C13" s="413"/>
      <c r="D13" s="414"/>
      <c r="E13" s="414" t="s">
        <v>51</v>
      </c>
      <c r="F13" s="415"/>
      <c r="G13" s="557"/>
    </row>
    <row r="14" spans="2:8" s="107" customFormat="1" ht="32.25" customHeight="1">
      <c r="B14" s="412" t="s">
        <v>59</v>
      </c>
      <c r="C14" s="413"/>
      <c r="D14" s="414"/>
      <c r="E14" s="414" t="s">
        <v>60</v>
      </c>
      <c r="F14" s="415"/>
      <c r="G14" s="558"/>
    </row>
    <row r="15" spans="2:8" s="107" customFormat="1" ht="32.25" customHeight="1">
      <c r="B15" s="412" t="s">
        <v>97</v>
      </c>
      <c r="C15" s="413"/>
      <c r="D15" s="414"/>
      <c r="E15" s="414" t="s">
        <v>546</v>
      </c>
      <c r="F15" s="415"/>
      <c r="G15" s="557"/>
    </row>
    <row r="16" spans="2:8" s="107" customFormat="1" ht="32.25" customHeight="1">
      <c r="B16" s="412" t="s">
        <v>110</v>
      </c>
      <c r="C16" s="413"/>
      <c r="D16" s="414"/>
      <c r="E16" s="414" t="s">
        <v>547</v>
      </c>
      <c r="F16" s="415"/>
      <c r="G16" s="557"/>
    </row>
    <row r="17" spans="2:7" s="107" customFormat="1" ht="32.25" customHeight="1">
      <c r="B17" s="412" t="s">
        <v>135</v>
      </c>
      <c r="C17" s="413"/>
      <c r="D17" s="414"/>
      <c r="E17" s="414" t="s">
        <v>548</v>
      </c>
      <c r="F17" s="415"/>
      <c r="G17" s="558"/>
    </row>
    <row r="18" spans="2:7" s="107" customFormat="1" ht="32.25" customHeight="1">
      <c r="B18" s="412" t="s">
        <v>167</v>
      </c>
      <c r="C18" s="413"/>
      <c r="D18" s="414"/>
      <c r="E18" s="414" t="s">
        <v>168</v>
      </c>
      <c r="F18" s="415"/>
      <c r="G18" s="557"/>
    </row>
    <row r="19" spans="2:7" s="107" customFormat="1" ht="32.25" customHeight="1">
      <c r="B19" s="412" t="s">
        <v>203</v>
      </c>
      <c r="C19" s="413"/>
      <c r="D19" s="414"/>
      <c r="E19" s="414" t="s">
        <v>204</v>
      </c>
      <c r="F19" s="415"/>
      <c r="G19" s="557"/>
    </row>
    <row r="20" spans="2:7" s="107" customFormat="1" ht="32.25" customHeight="1">
      <c r="B20" s="412" t="s">
        <v>215</v>
      </c>
      <c r="C20" s="413"/>
      <c r="D20" s="414"/>
      <c r="E20" s="414" t="s">
        <v>216</v>
      </c>
      <c r="F20" s="415"/>
      <c r="G20" s="557"/>
    </row>
    <row r="21" spans="2:7" s="107" customFormat="1" ht="32.25" customHeight="1">
      <c r="B21" s="412" t="s">
        <v>229</v>
      </c>
      <c r="C21" s="413"/>
      <c r="D21" s="414"/>
      <c r="E21" s="414" t="s">
        <v>230</v>
      </c>
      <c r="F21" s="415"/>
      <c r="G21" s="557"/>
    </row>
    <row r="22" spans="2:7" s="107" customFormat="1" ht="32.25" customHeight="1">
      <c r="B22" s="412" t="s">
        <v>244</v>
      </c>
      <c r="C22" s="413"/>
      <c r="D22" s="414"/>
      <c r="E22" s="414" t="s">
        <v>245</v>
      </c>
      <c r="F22" s="415"/>
      <c r="G22" s="557"/>
    </row>
    <row r="23" spans="2:7" s="107" customFormat="1" ht="32.25" customHeight="1">
      <c r="B23" s="412" t="s">
        <v>256</v>
      </c>
      <c r="C23" s="413"/>
      <c r="D23" s="414"/>
      <c r="E23" s="414" t="s">
        <v>257</v>
      </c>
      <c r="F23" s="415"/>
      <c r="G23" s="557"/>
    </row>
    <row r="24" spans="2:7" s="107" customFormat="1" ht="32.25" customHeight="1">
      <c r="B24" s="412" t="s">
        <v>268</v>
      </c>
      <c r="C24" s="413"/>
      <c r="D24" s="414"/>
      <c r="E24" s="414" t="s">
        <v>269</v>
      </c>
      <c r="F24" s="415"/>
      <c r="G24" s="557"/>
    </row>
    <row r="25" spans="2:7" s="107" customFormat="1" ht="32.25" customHeight="1">
      <c r="B25" s="412" t="s">
        <v>292</v>
      </c>
      <c r="C25" s="413"/>
      <c r="D25" s="414"/>
      <c r="E25" s="414" t="s">
        <v>300</v>
      </c>
      <c r="F25" s="415"/>
      <c r="G25" s="557"/>
    </row>
    <row r="26" spans="2:7" s="107" customFormat="1" ht="32.25" customHeight="1">
      <c r="B26" s="412" t="s">
        <v>325</v>
      </c>
      <c r="C26" s="413"/>
      <c r="D26" s="414"/>
      <c r="E26" s="414" t="s">
        <v>326</v>
      </c>
      <c r="F26" s="415"/>
      <c r="G26" s="557"/>
    </row>
    <row r="27" spans="2:7" s="107" customFormat="1" ht="32.25" customHeight="1">
      <c r="B27" s="412" t="s">
        <v>375</v>
      </c>
      <c r="C27" s="413"/>
      <c r="D27" s="414"/>
      <c r="E27" s="414" t="s">
        <v>549</v>
      </c>
      <c r="F27" s="415"/>
      <c r="G27" s="557"/>
    </row>
    <row r="28" spans="2:7" s="107" customFormat="1" ht="32.25" customHeight="1">
      <c r="B28" s="412" t="s">
        <v>384</v>
      </c>
      <c r="C28" s="413"/>
      <c r="D28" s="414"/>
      <c r="E28" s="414" t="s">
        <v>385</v>
      </c>
      <c r="F28" s="415"/>
      <c r="G28" s="557"/>
    </row>
    <row r="29" spans="2:7" s="107" customFormat="1" ht="32.25" customHeight="1">
      <c r="B29" s="412" t="s">
        <v>402</v>
      </c>
      <c r="C29" s="413"/>
      <c r="D29" s="414"/>
      <c r="E29" s="414" t="s">
        <v>403</v>
      </c>
      <c r="F29" s="415"/>
      <c r="G29" s="557"/>
    </row>
    <row r="30" spans="2:7" s="107" customFormat="1" ht="32.25" customHeight="1">
      <c r="B30" s="412" t="s">
        <v>429</v>
      </c>
      <c r="C30" s="413"/>
      <c r="D30" s="414"/>
      <c r="E30" s="414" t="s">
        <v>430</v>
      </c>
      <c r="F30" s="415"/>
      <c r="G30" s="557"/>
    </row>
    <row r="31" spans="2:7" s="107" customFormat="1" ht="32.25" customHeight="1">
      <c r="B31" s="412" t="s">
        <v>448</v>
      </c>
      <c r="C31" s="413"/>
      <c r="D31" s="414"/>
      <c r="E31" s="414" t="s">
        <v>550</v>
      </c>
      <c r="F31" s="415"/>
      <c r="G31" s="557"/>
    </row>
    <row r="32" spans="2:7" s="107" customFormat="1" ht="32.25" customHeight="1">
      <c r="B32" s="412" t="s">
        <v>461</v>
      </c>
      <c r="C32" s="413"/>
      <c r="D32" s="414"/>
      <c r="E32" s="414" t="s">
        <v>462</v>
      </c>
      <c r="F32" s="415"/>
      <c r="G32" s="557"/>
    </row>
    <row r="33" spans="2:7" s="107" customFormat="1" ht="32.25" customHeight="1">
      <c r="B33" s="412" t="s">
        <v>471</v>
      </c>
      <c r="C33" s="413"/>
      <c r="D33" s="414"/>
      <c r="E33" s="414" t="s">
        <v>472</v>
      </c>
      <c r="F33" s="415"/>
      <c r="G33" s="557"/>
    </row>
    <row r="34" spans="2:7" s="107" customFormat="1" ht="32.25" customHeight="1" thickBot="1">
      <c r="B34" s="412" t="s">
        <v>485</v>
      </c>
      <c r="C34" s="413"/>
      <c r="D34" s="414"/>
      <c r="E34" s="414" t="s">
        <v>486</v>
      </c>
      <c r="F34" s="415"/>
      <c r="G34" s="557"/>
    </row>
    <row r="35" spans="2:7" ht="37.5" customHeight="1" thickBot="1">
      <c r="B35" s="416"/>
      <c r="C35" s="417"/>
      <c r="D35" s="418"/>
      <c r="E35" s="419" t="s">
        <v>551</v>
      </c>
      <c r="F35" s="420"/>
      <c r="G35" s="559"/>
    </row>
    <row r="36" spans="2:7">
      <c r="B36" s="421"/>
      <c r="C36" s="405"/>
      <c r="D36" s="406"/>
      <c r="E36" s="422"/>
      <c r="F36" s="403"/>
      <c r="G36" s="110"/>
    </row>
  </sheetData>
  <mergeCells count="5">
    <mergeCell ref="B6:C8"/>
    <mergeCell ref="D6:E8"/>
    <mergeCell ref="F6:F8"/>
    <mergeCell ref="B4:E4"/>
    <mergeCell ref="B2:E2"/>
  </mergeCells>
  <pageMargins left="0.7" right="0.7" top="0.75" bottom="0.75" header="0.3" footer="0.3"/>
  <pageSetup paperSize="9" scale="70" orientation="portrait" r:id="rId1"/>
  <headerFooter>
    <oddFooter>&amp;C108-31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Layout" topLeftCell="A18" zoomScaleNormal="100" zoomScaleSheetLayoutView="100" workbookViewId="0">
      <selection activeCell="H43" sqref="H43"/>
    </sheetView>
  </sheetViews>
  <sheetFormatPr defaultRowHeight="13.8"/>
  <cols>
    <col min="1" max="1" width="8.6640625" style="300" customWidth="1"/>
    <col min="2" max="2" width="3.44140625" style="300" customWidth="1"/>
    <col min="3" max="3" width="2.6640625" style="300" customWidth="1"/>
    <col min="4" max="4" width="34" style="300" customWidth="1"/>
    <col min="5" max="5" width="10.109375" style="300" customWidth="1"/>
    <col min="6" max="6" width="11.6640625" style="300" customWidth="1"/>
    <col min="7" max="7" width="13.77734375" style="300" bestFit="1" customWidth="1"/>
    <col min="8" max="8" width="16.33203125" style="300" customWidth="1"/>
    <col min="9" max="256" width="9.33203125" style="300"/>
    <col min="257" max="257" width="8.6640625" style="300" customWidth="1"/>
    <col min="258" max="258" width="4.44140625" style="300" customWidth="1"/>
    <col min="259" max="259" width="3.6640625" style="300" customWidth="1"/>
    <col min="260" max="260" width="34" style="300" customWidth="1"/>
    <col min="261" max="261" width="10.109375" style="300" customWidth="1"/>
    <col min="262" max="263" width="9.33203125" style="300"/>
    <col min="264" max="264" width="19.6640625" style="300" customWidth="1"/>
    <col min="265" max="512" width="9.33203125" style="300"/>
    <col min="513" max="513" width="8.6640625" style="300" customWidth="1"/>
    <col min="514" max="514" width="4.44140625" style="300" customWidth="1"/>
    <col min="515" max="515" width="3.6640625" style="300" customWidth="1"/>
    <col min="516" max="516" width="34" style="300" customWidth="1"/>
    <col min="517" max="517" width="10.109375" style="300" customWidth="1"/>
    <col min="518" max="519" width="9.33203125" style="300"/>
    <col min="520" max="520" width="19.6640625" style="300" customWidth="1"/>
    <col min="521" max="768" width="9.33203125" style="300"/>
    <col min="769" max="769" width="8.6640625" style="300" customWidth="1"/>
    <col min="770" max="770" width="4.44140625" style="300" customWidth="1"/>
    <col min="771" max="771" width="3.6640625" style="300" customWidth="1"/>
    <col min="772" max="772" width="34" style="300" customWidth="1"/>
    <col min="773" max="773" width="10.109375" style="300" customWidth="1"/>
    <col min="774" max="775" width="9.33203125" style="300"/>
    <col min="776" max="776" width="19.6640625" style="300" customWidth="1"/>
    <col min="777" max="1024" width="9.33203125" style="300"/>
    <col min="1025" max="1025" width="8.6640625" style="300" customWidth="1"/>
    <col min="1026" max="1026" width="4.44140625" style="300" customWidth="1"/>
    <col min="1027" max="1027" width="3.6640625" style="300" customWidth="1"/>
    <col min="1028" max="1028" width="34" style="300" customWidth="1"/>
    <col min="1029" max="1029" width="10.109375" style="300" customWidth="1"/>
    <col min="1030" max="1031" width="9.33203125" style="300"/>
    <col min="1032" max="1032" width="19.6640625" style="300" customWidth="1"/>
    <col min="1033" max="1280" width="9.33203125" style="300"/>
    <col min="1281" max="1281" width="8.6640625" style="300" customWidth="1"/>
    <col min="1282" max="1282" width="4.44140625" style="300" customWidth="1"/>
    <col min="1283" max="1283" width="3.6640625" style="300" customWidth="1"/>
    <col min="1284" max="1284" width="34" style="300" customWidth="1"/>
    <col min="1285" max="1285" width="10.109375" style="300" customWidth="1"/>
    <col min="1286" max="1287" width="9.33203125" style="300"/>
    <col min="1288" max="1288" width="19.6640625" style="300" customWidth="1"/>
    <col min="1289" max="1536" width="9.33203125" style="300"/>
    <col min="1537" max="1537" width="8.6640625" style="300" customWidth="1"/>
    <col min="1538" max="1538" width="4.44140625" style="300" customWidth="1"/>
    <col min="1539" max="1539" width="3.6640625" style="300" customWidth="1"/>
    <col min="1540" max="1540" width="34" style="300" customWidth="1"/>
    <col min="1541" max="1541" width="10.109375" style="300" customWidth="1"/>
    <col min="1542" max="1543" width="9.33203125" style="300"/>
    <col min="1544" max="1544" width="19.6640625" style="300" customWidth="1"/>
    <col min="1545" max="1792" width="9.33203125" style="300"/>
    <col min="1793" max="1793" width="8.6640625" style="300" customWidth="1"/>
    <col min="1794" max="1794" width="4.44140625" style="300" customWidth="1"/>
    <col min="1795" max="1795" width="3.6640625" style="300" customWidth="1"/>
    <col min="1796" max="1796" width="34" style="300" customWidth="1"/>
    <col min="1797" max="1797" width="10.109375" style="300" customWidth="1"/>
    <col min="1798" max="1799" width="9.33203125" style="300"/>
    <col min="1800" max="1800" width="19.6640625" style="300" customWidth="1"/>
    <col min="1801" max="2048" width="9.33203125" style="300"/>
    <col min="2049" max="2049" width="8.6640625" style="300" customWidth="1"/>
    <col min="2050" max="2050" width="4.44140625" style="300" customWidth="1"/>
    <col min="2051" max="2051" width="3.6640625" style="300" customWidth="1"/>
    <col min="2052" max="2052" width="34" style="300" customWidth="1"/>
    <col min="2053" max="2053" width="10.109375" style="300" customWidth="1"/>
    <col min="2054" max="2055" width="9.33203125" style="300"/>
    <col min="2056" max="2056" width="19.6640625" style="300" customWidth="1"/>
    <col min="2057" max="2304" width="9.33203125" style="300"/>
    <col min="2305" max="2305" width="8.6640625" style="300" customWidth="1"/>
    <col min="2306" max="2306" width="4.44140625" style="300" customWidth="1"/>
    <col min="2307" max="2307" width="3.6640625" style="300" customWidth="1"/>
    <col min="2308" max="2308" width="34" style="300" customWidth="1"/>
    <col min="2309" max="2309" width="10.109375" style="300" customWidth="1"/>
    <col min="2310" max="2311" width="9.33203125" style="300"/>
    <col min="2312" max="2312" width="19.6640625" style="300" customWidth="1"/>
    <col min="2313" max="2560" width="9.33203125" style="300"/>
    <col min="2561" max="2561" width="8.6640625" style="300" customWidth="1"/>
    <col min="2562" max="2562" width="4.44140625" style="300" customWidth="1"/>
    <col min="2563" max="2563" width="3.6640625" style="300" customWidth="1"/>
    <col min="2564" max="2564" width="34" style="300" customWidth="1"/>
    <col min="2565" max="2565" width="10.109375" style="300" customWidth="1"/>
    <col min="2566" max="2567" width="9.33203125" style="300"/>
    <col min="2568" max="2568" width="19.6640625" style="300" customWidth="1"/>
    <col min="2569" max="2816" width="9.33203125" style="300"/>
    <col min="2817" max="2817" width="8.6640625" style="300" customWidth="1"/>
    <col min="2818" max="2818" width="4.44140625" style="300" customWidth="1"/>
    <col min="2819" max="2819" width="3.6640625" style="300" customWidth="1"/>
    <col min="2820" max="2820" width="34" style="300" customWidth="1"/>
    <col min="2821" max="2821" width="10.109375" style="300" customWidth="1"/>
    <col min="2822" max="2823" width="9.33203125" style="300"/>
    <col min="2824" max="2824" width="19.6640625" style="300" customWidth="1"/>
    <col min="2825" max="3072" width="9.33203125" style="300"/>
    <col min="3073" max="3073" width="8.6640625" style="300" customWidth="1"/>
    <col min="3074" max="3074" width="4.44140625" style="300" customWidth="1"/>
    <col min="3075" max="3075" width="3.6640625" style="300" customWidth="1"/>
    <col min="3076" max="3076" width="34" style="300" customWidth="1"/>
    <col min="3077" max="3077" width="10.109375" style="300" customWidth="1"/>
    <col min="3078" max="3079" width="9.33203125" style="300"/>
    <col min="3080" max="3080" width="19.6640625" style="300" customWidth="1"/>
    <col min="3081" max="3328" width="9.33203125" style="300"/>
    <col min="3329" max="3329" width="8.6640625" style="300" customWidth="1"/>
    <col min="3330" max="3330" width="4.44140625" style="300" customWidth="1"/>
    <col min="3331" max="3331" width="3.6640625" style="300" customWidth="1"/>
    <col min="3332" max="3332" width="34" style="300" customWidth="1"/>
    <col min="3333" max="3333" width="10.109375" style="300" customWidth="1"/>
    <col min="3334" max="3335" width="9.33203125" style="300"/>
    <col min="3336" max="3336" width="19.6640625" style="300" customWidth="1"/>
    <col min="3337" max="3584" width="9.33203125" style="300"/>
    <col min="3585" max="3585" width="8.6640625" style="300" customWidth="1"/>
    <col min="3586" max="3586" width="4.44140625" style="300" customWidth="1"/>
    <col min="3587" max="3587" width="3.6640625" style="300" customWidth="1"/>
    <col min="3588" max="3588" width="34" style="300" customWidth="1"/>
    <col min="3589" max="3589" width="10.109375" style="300" customWidth="1"/>
    <col min="3590" max="3591" width="9.33203125" style="300"/>
    <col min="3592" max="3592" width="19.6640625" style="300" customWidth="1"/>
    <col min="3593" max="3840" width="9.33203125" style="300"/>
    <col min="3841" max="3841" width="8.6640625" style="300" customWidth="1"/>
    <col min="3842" max="3842" width="4.44140625" style="300" customWidth="1"/>
    <col min="3843" max="3843" width="3.6640625" style="300" customWidth="1"/>
    <col min="3844" max="3844" width="34" style="300" customWidth="1"/>
    <col min="3845" max="3845" width="10.109375" style="300" customWidth="1"/>
    <col min="3846" max="3847" width="9.33203125" style="300"/>
    <col min="3848" max="3848" width="19.6640625" style="300" customWidth="1"/>
    <col min="3849" max="4096" width="9.33203125" style="300"/>
    <col min="4097" max="4097" width="8.6640625" style="300" customWidth="1"/>
    <col min="4098" max="4098" width="4.44140625" style="300" customWidth="1"/>
    <col min="4099" max="4099" width="3.6640625" style="300" customWidth="1"/>
    <col min="4100" max="4100" width="34" style="300" customWidth="1"/>
    <col min="4101" max="4101" width="10.109375" style="300" customWidth="1"/>
    <col min="4102" max="4103" width="9.33203125" style="300"/>
    <col min="4104" max="4104" width="19.6640625" style="300" customWidth="1"/>
    <col min="4105" max="4352" width="9.33203125" style="300"/>
    <col min="4353" max="4353" width="8.6640625" style="300" customWidth="1"/>
    <col min="4354" max="4354" width="4.44140625" style="300" customWidth="1"/>
    <col min="4355" max="4355" width="3.6640625" style="300" customWidth="1"/>
    <col min="4356" max="4356" width="34" style="300" customWidth="1"/>
    <col min="4357" max="4357" width="10.109375" style="300" customWidth="1"/>
    <col min="4358" max="4359" width="9.33203125" style="300"/>
    <col min="4360" max="4360" width="19.6640625" style="300" customWidth="1"/>
    <col min="4361" max="4608" width="9.33203125" style="300"/>
    <col min="4609" max="4609" width="8.6640625" style="300" customWidth="1"/>
    <col min="4610" max="4610" width="4.44140625" style="300" customWidth="1"/>
    <col min="4611" max="4611" width="3.6640625" style="300" customWidth="1"/>
    <col min="4612" max="4612" width="34" style="300" customWidth="1"/>
    <col min="4613" max="4613" width="10.109375" style="300" customWidth="1"/>
    <col min="4614" max="4615" width="9.33203125" style="300"/>
    <col min="4616" max="4616" width="19.6640625" style="300" customWidth="1"/>
    <col min="4617" max="4864" width="9.33203125" style="300"/>
    <col min="4865" max="4865" width="8.6640625" style="300" customWidth="1"/>
    <col min="4866" max="4866" width="4.44140625" style="300" customWidth="1"/>
    <col min="4867" max="4867" width="3.6640625" style="300" customWidth="1"/>
    <col min="4868" max="4868" width="34" style="300" customWidth="1"/>
    <col min="4869" max="4869" width="10.109375" style="300" customWidth="1"/>
    <col min="4870" max="4871" width="9.33203125" style="300"/>
    <col min="4872" max="4872" width="19.6640625" style="300" customWidth="1"/>
    <col min="4873" max="5120" width="9.33203125" style="300"/>
    <col min="5121" max="5121" width="8.6640625" style="300" customWidth="1"/>
    <col min="5122" max="5122" width="4.44140625" style="300" customWidth="1"/>
    <col min="5123" max="5123" width="3.6640625" style="300" customWidth="1"/>
    <col min="5124" max="5124" width="34" style="300" customWidth="1"/>
    <col min="5125" max="5125" width="10.109375" style="300" customWidth="1"/>
    <col min="5126" max="5127" width="9.33203125" style="300"/>
    <col min="5128" max="5128" width="19.6640625" style="300" customWidth="1"/>
    <col min="5129" max="5376" width="9.33203125" style="300"/>
    <col min="5377" max="5377" width="8.6640625" style="300" customWidth="1"/>
    <col min="5378" max="5378" width="4.44140625" style="300" customWidth="1"/>
    <col min="5379" max="5379" width="3.6640625" style="300" customWidth="1"/>
    <col min="5380" max="5380" width="34" style="300" customWidth="1"/>
    <col min="5381" max="5381" width="10.109375" style="300" customWidth="1"/>
    <col min="5382" max="5383" width="9.33203125" style="300"/>
    <col min="5384" max="5384" width="19.6640625" style="300" customWidth="1"/>
    <col min="5385" max="5632" width="9.33203125" style="300"/>
    <col min="5633" max="5633" width="8.6640625" style="300" customWidth="1"/>
    <col min="5634" max="5634" width="4.44140625" style="300" customWidth="1"/>
    <col min="5635" max="5635" width="3.6640625" style="300" customWidth="1"/>
    <col min="5636" max="5636" width="34" style="300" customWidth="1"/>
    <col min="5637" max="5637" width="10.109375" style="300" customWidth="1"/>
    <col min="5638" max="5639" width="9.33203125" style="300"/>
    <col min="5640" max="5640" width="19.6640625" style="300" customWidth="1"/>
    <col min="5641" max="5888" width="9.33203125" style="300"/>
    <col min="5889" max="5889" width="8.6640625" style="300" customWidth="1"/>
    <col min="5890" max="5890" width="4.44140625" style="300" customWidth="1"/>
    <col min="5891" max="5891" width="3.6640625" style="300" customWidth="1"/>
    <col min="5892" max="5892" width="34" style="300" customWidth="1"/>
    <col min="5893" max="5893" width="10.109375" style="300" customWidth="1"/>
    <col min="5894" max="5895" width="9.33203125" style="300"/>
    <col min="5896" max="5896" width="19.6640625" style="300" customWidth="1"/>
    <col min="5897" max="6144" width="9.33203125" style="300"/>
    <col min="6145" max="6145" width="8.6640625" style="300" customWidth="1"/>
    <col min="6146" max="6146" width="4.44140625" style="300" customWidth="1"/>
    <col min="6147" max="6147" width="3.6640625" style="300" customWidth="1"/>
    <col min="6148" max="6148" width="34" style="300" customWidth="1"/>
    <col min="6149" max="6149" width="10.109375" style="300" customWidth="1"/>
    <col min="6150" max="6151" width="9.33203125" style="300"/>
    <col min="6152" max="6152" width="19.6640625" style="300" customWidth="1"/>
    <col min="6153" max="6400" width="9.33203125" style="300"/>
    <col min="6401" max="6401" width="8.6640625" style="300" customWidth="1"/>
    <col min="6402" max="6402" width="4.44140625" style="300" customWidth="1"/>
    <col min="6403" max="6403" width="3.6640625" style="300" customWidth="1"/>
    <col min="6404" max="6404" width="34" style="300" customWidth="1"/>
    <col min="6405" max="6405" width="10.109375" style="300" customWidth="1"/>
    <col min="6406" max="6407" width="9.33203125" style="300"/>
    <col min="6408" max="6408" width="19.6640625" style="300" customWidth="1"/>
    <col min="6409" max="6656" width="9.33203125" style="300"/>
    <col min="6657" max="6657" width="8.6640625" style="300" customWidth="1"/>
    <col min="6658" max="6658" width="4.44140625" style="300" customWidth="1"/>
    <col min="6659" max="6659" width="3.6640625" style="300" customWidth="1"/>
    <col min="6660" max="6660" width="34" style="300" customWidth="1"/>
    <col min="6661" max="6661" width="10.109375" style="300" customWidth="1"/>
    <col min="6662" max="6663" width="9.33203125" style="300"/>
    <col min="6664" max="6664" width="19.6640625" style="300" customWidth="1"/>
    <col min="6665" max="6912" width="9.33203125" style="300"/>
    <col min="6913" max="6913" width="8.6640625" style="300" customWidth="1"/>
    <col min="6914" max="6914" width="4.44140625" style="300" customWidth="1"/>
    <col min="6915" max="6915" width="3.6640625" style="300" customWidth="1"/>
    <col min="6916" max="6916" width="34" style="300" customWidth="1"/>
    <col min="6917" max="6917" width="10.109375" style="300" customWidth="1"/>
    <col min="6918" max="6919" width="9.33203125" style="300"/>
    <col min="6920" max="6920" width="19.6640625" style="300" customWidth="1"/>
    <col min="6921" max="7168" width="9.33203125" style="300"/>
    <col min="7169" max="7169" width="8.6640625" style="300" customWidth="1"/>
    <col min="7170" max="7170" width="4.44140625" style="300" customWidth="1"/>
    <col min="7171" max="7171" width="3.6640625" style="300" customWidth="1"/>
    <col min="7172" max="7172" width="34" style="300" customWidth="1"/>
    <col min="7173" max="7173" width="10.109375" style="300" customWidth="1"/>
    <col min="7174" max="7175" width="9.33203125" style="300"/>
    <col min="7176" max="7176" width="19.6640625" style="300" customWidth="1"/>
    <col min="7177" max="7424" width="9.33203125" style="300"/>
    <col min="7425" max="7425" width="8.6640625" style="300" customWidth="1"/>
    <col min="7426" max="7426" width="4.44140625" style="300" customWidth="1"/>
    <col min="7427" max="7427" width="3.6640625" style="300" customWidth="1"/>
    <col min="7428" max="7428" width="34" style="300" customWidth="1"/>
    <col min="7429" max="7429" width="10.109375" style="300" customWidth="1"/>
    <col min="7430" max="7431" width="9.33203125" style="300"/>
    <col min="7432" max="7432" width="19.6640625" style="300" customWidth="1"/>
    <col min="7433" max="7680" width="9.33203125" style="300"/>
    <col min="7681" max="7681" width="8.6640625" style="300" customWidth="1"/>
    <col min="7682" max="7682" width="4.44140625" style="300" customWidth="1"/>
    <col min="7683" max="7683" width="3.6640625" style="300" customWidth="1"/>
    <col min="7684" max="7684" width="34" style="300" customWidth="1"/>
    <col min="7685" max="7685" width="10.109375" style="300" customWidth="1"/>
    <col min="7686" max="7687" width="9.33203125" style="300"/>
    <col min="7688" max="7688" width="19.6640625" style="300" customWidth="1"/>
    <col min="7689" max="7936" width="9.33203125" style="300"/>
    <col min="7937" max="7937" width="8.6640625" style="300" customWidth="1"/>
    <col min="7938" max="7938" width="4.44140625" style="300" customWidth="1"/>
    <col min="7939" max="7939" width="3.6640625" style="300" customWidth="1"/>
    <col min="7940" max="7940" width="34" style="300" customWidth="1"/>
    <col min="7941" max="7941" width="10.109375" style="300" customWidth="1"/>
    <col min="7942" max="7943" width="9.33203125" style="300"/>
    <col min="7944" max="7944" width="19.6640625" style="300" customWidth="1"/>
    <col min="7945" max="8192" width="9.33203125" style="300"/>
    <col min="8193" max="8193" width="8.6640625" style="300" customWidth="1"/>
    <col min="8194" max="8194" width="4.44140625" style="300" customWidth="1"/>
    <col min="8195" max="8195" width="3.6640625" style="300" customWidth="1"/>
    <col min="8196" max="8196" width="34" style="300" customWidth="1"/>
    <col min="8197" max="8197" width="10.109375" style="300" customWidth="1"/>
    <col min="8198" max="8199" width="9.33203125" style="300"/>
    <col min="8200" max="8200" width="19.6640625" style="300" customWidth="1"/>
    <col min="8201" max="8448" width="9.33203125" style="300"/>
    <col min="8449" max="8449" width="8.6640625" style="300" customWidth="1"/>
    <col min="8450" max="8450" width="4.44140625" style="300" customWidth="1"/>
    <col min="8451" max="8451" width="3.6640625" style="300" customWidth="1"/>
    <col min="8452" max="8452" width="34" style="300" customWidth="1"/>
    <col min="8453" max="8453" width="10.109375" style="300" customWidth="1"/>
    <col min="8454" max="8455" width="9.33203125" style="300"/>
    <col min="8456" max="8456" width="19.6640625" style="300" customWidth="1"/>
    <col min="8457" max="8704" width="9.33203125" style="300"/>
    <col min="8705" max="8705" width="8.6640625" style="300" customWidth="1"/>
    <col min="8706" max="8706" width="4.44140625" style="300" customWidth="1"/>
    <col min="8707" max="8707" width="3.6640625" style="300" customWidth="1"/>
    <col min="8708" max="8708" width="34" style="300" customWidth="1"/>
    <col min="8709" max="8709" width="10.109375" style="300" customWidth="1"/>
    <col min="8710" max="8711" width="9.33203125" style="300"/>
    <col min="8712" max="8712" width="19.6640625" style="300" customWidth="1"/>
    <col min="8713" max="8960" width="9.33203125" style="300"/>
    <col min="8961" max="8961" width="8.6640625" style="300" customWidth="1"/>
    <col min="8962" max="8962" width="4.44140625" style="300" customWidth="1"/>
    <col min="8963" max="8963" width="3.6640625" style="300" customWidth="1"/>
    <col min="8964" max="8964" width="34" style="300" customWidth="1"/>
    <col min="8965" max="8965" width="10.109375" style="300" customWidth="1"/>
    <col min="8966" max="8967" width="9.33203125" style="300"/>
    <col min="8968" max="8968" width="19.6640625" style="300" customWidth="1"/>
    <col min="8969" max="9216" width="9.33203125" style="300"/>
    <col min="9217" max="9217" width="8.6640625" style="300" customWidth="1"/>
    <col min="9218" max="9218" width="4.44140625" style="300" customWidth="1"/>
    <col min="9219" max="9219" width="3.6640625" style="300" customWidth="1"/>
    <col min="9220" max="9220" width="34" style="300" customWidth="1"/>
    <col min="9221" max="9221" width="10.109375" style="300" customWidth="1"/>
    <col min="9222" max="9223" width="9.33203125" style="300"/>
    <col min="9224" max="9224" width="19.6640625" style="300" customWidth="1"/>
    <col min="9225" max="9472" width="9.33203125" style="300"/>
    <col min="9473" max="9473" width="8.6640625" style="300" customWidth="1"/>
    <col min="9474" max="9474" width="4.44140625" style="300" customWidth="1"/>
    <col min="9475" max="9475" width="3.6640625" style="300" customWidth="1"/>
    <col min="9476" max="9476" width="34" style="300" customWidth="1"/>
    <col min="9477" max="9477" width="10.109375" style="300" customWidth="1"/>
    <col min="9478" max="9479" width="9.33203125" style="300"/>
    <col min="9480" max="9480" width="19.6640625" style="300" customWidth="1"/>
    <col min="9481" max="9728" width="9.33203125" style="300"/>
    <col min="9729" max="9729" width="8.6640625" style="300" customWidth="1"/>
    <col min="9730" max="9730" width="4.44140625" style="300" customWidth="1"/>
    <col min="9731" max="9731" width="3.6640625" style="300" customWidth="1"/>
    <col min="9732" max="9732" width="34" style="300" customWidth="1"/>
    <col min="9733" max="9733" width="10.109375" style="300" customWidth="1"/>
    <col min="9734" max="9735" width="9.33203125" style="300"/>
    <col min="9736" max="9736" width="19.6640625" style="300" customWidth="1"/>
    <col min="9737" max="9984" width="9.33203125" style="300"/>
    <col min="9985" max="9985" width="8.6640625" style="300" customWidth="1"/>
    <col min="9986" max="9986" width="4.44140625" style="300" customWidth="1"/>
    <col min="9987" max="9987" width="3.6640625" style="300" customWidth="1"/>
    <col min="9988" max="9988" width="34" style="300" customWidth="1"/>
    <col min="9989" max="9989" width="10.109375" style="300" customWidth="1"/>
    <col min="9990" max="9991" width="9.33203125" style="300"/>
    <col min="9992" max="9992" width="19.6640625" style="300" customWidth="1"/>
    <col min="9993" max="10240" width="9.33203125" style="300"/>
    <col min="10241" max="10241" width="8.6640625" style="300" customWidth="1"/>
    <col min="10242" max="10242" width="4.44140625" style="300" customWidth="1"/>
    <col min="10243" max="10243" width="3.6640625" style="300" customWidth="1"/>
    <col min="10244" max="10244" width="34" style="300" customWidth="1"/>
    <col min="10245" max="10245" width="10.109375" style="300" customWidth="1"/>
    <col min="10246" max="10247" width="9.33203125" style="300"/>
    <col min="10248" max="10248" width="19.6640625" style="300" customWidth="1"/>
    <col min="10249" max="10496" width="9.33203125" style="300"/>
    <col min="10497" max="10497" width="8.6640625" style="300" customWidth="1"/>
    <col min="10498" max="10498" width="4.44140625" style="300" customWidth="1"/>
    <col min="10499" max="10499" width="3.6640625" style="300" customWidth="1"/>
    <col min="10500" max="10500" width="34" style="300" customWidth="1"/>
    <col min="10501" max="10501" width="10.109375" style="300" customWidth="1"/>
    <col min="10502" max="10503" width="9.33203125" style="300"/>
    <col min="10504" max="10504" width="19.6640625" style="300" customWidth="1"/>
    <col min="10505" max="10752" width="9.33203125" style="300"/>
    <col min="10753" max="10753" width="8.6640625" style="300" customWidth="1"/>
    <col min="10754" max="10754" width="4.44140625" style="300" customWidth="1"/>
    <col min="10755" max="10755" width="3.6640625" style="300" customWidth="1"/>
    <col min="10756" max="10756" width="34" style="300" customWidth="1"/>
    <col min="10757" max="10757" width="10.109375" style="300" customWidth="1"/>
    <col min="10758" max="10759" width="9.33203125" style="300"/>
    <col min="10760" max="10760" width="19.6640625" style="300" customWidth="1"/>
    <col min="10761" max="11008" width="9.33203125" style="300"/>
    <col min="11009" max="11009" width="8.6640625" style="300" customWidth="1"/>
    <col min="11010" max="11010" width="4.44140625" style="300" customWidth="1"/>
    <col min="11011" max="11011" width="3.6640625" style="300" customWidth="1"/>
    <col min="11012" max="11012" width="34" style="300" customWidth="1"/>
    <col min="11013" max="11013" width="10.109375" style="300" customWidth="1"/>
    <col min="11014" max="11015" width="9.33203125" style="300"/>
    <col min="11016" max="11016" width="19.6640625" style="300" customWidth="1"/>
    <col min="11017" max="11264" width="9.33203125" style="300"/>
    <col min="11265" max="11265" width="8.6640625" style="300" customWidth="1"/>
    <col min="11266" max="11266" width="4.44140625" style="300" customWidth="1"/>
    <col min="11267" max="11267" width="3.6640625" style="300" customWidth="1"/>
    <col min="11268" max="11268" width="34" style="300" customWidth="1"/>
    <col min="11269" max="11269" width="10.109375" style="300" customWidth="1"/>
    <col min="11270" max="11271" width="9.33203125" style="300"/>
    <col min="11272" max="11272" width="19.6640625" style="300" customWidth="1"/>
    <col min="11273" max="11520" width="9.33203125" style="300"/>
    <col min="11521" max="11521" width="8.6640625" style="300" customWidth="1"/>
    <col min="11522" max="11522" width="4.44140625" style="300" customWidth="1"/>
    <col min="11523" max="11523" width="3.6640625" style="300" customWidth="1"/>
    <col min="11524" max="11524" width="34" style="300" customWidth="1"/>
    <col min="11525" max="11525" width="10.109375" style="300" customWidth="1"/>
    <col min="11526" max="11527" width="9.33203125" style="300"/>
    <col min="11528" max="11528" width="19.6640625" style="300" customWidth="1"/>
    <col min="11529" max="11776" width="9.33203125" style="300"/>
    <col min="11777" max="11777" width="8.6640625" style="300" customWidth="1"/>
    <col min="11778" max="11778" width="4.44140625" style="300" customWidth="1"/>
    <col min="11779" max="11779" width="3.6640625" style="300" customWidth="1"/>
    <col min="11780" max="11780" width="34" style="300" customWidth="1"/>
    <col min="11781" max="11781" width="10.109375" style="300" customWidth="1"/>
    <col min="11782" max="11783" width="9.33203125" style="300"/>
    <col min="11784" max="11784" width="19.6640625" style="300" customWidth="1"/>
    <col min="11785" max="12032" width="9.33203125" style="300"/>
    <col min="12033" max="12033" width="8.6640625" style="300" customWidth="1"/>
    <col min="12034" max="12034" width="4.44140625" style="300" customWidth="1"/>
    <col min="12035" max="12035" width="3.6640625" style="300" customWidth="1"/>
    <col min="12036" max="12036" width="34" style="300" customWidth="1"/>
    <col min="12037" max="12037" width="10.109375" style="300" customWidth="1"/>
    <col min="12038" max="12039" width="9.33203125" style="300"/>
    <col min="12040" max="12040" width="19.6640625" style="300" customWidth="1"/>
    <col min="12041" max="12288" width="9.33203125" style="300"/>
    <col min="12289" max="12289" width="8.6640625" style="300" customWidth="1"/>
    <col min="12290" max="12290" width="4.44140625" style="300" customWidth="1"/>
    <col min="12291" max="12291" width="3.6640625" style="300" customWidth="1"/>
    <col min="12292" max="12292" width="34" style="300" customWidth="1"/>
    <col min="12293" max="12293" width="10.109375" style="300" customWidth="1"/>
    <col min="12294" max="12295" width="9.33203125" style="300"/>
    <col min="12296" max="12296" width="19.6640625" style="300" customWidth="1"/>
    <col min="12297" max="12544" width="9.33203125" style="300"/>
    <col min="12545" max="12545" width="8.6640625" style="300" customWidth="1"/>
    <col min="12546" max="12546" width="4.44140625" style="300" customWidth="1"/>
    <col min="12547" max="12547" width="3.6640625" style="300" customWidth="1"/>
    <col min="12548" max="12548" width="34" style="300" customWidth="1"/>
    <col min="12549" max="12549" width="10.109375" style="300" customWidth="1"/>
    <col min="12550" max="12551" width="9.33203125" style="300"/>
    <col min="12552" max="12552" width="19.6640625" style="300" customWidth="1"/>
    <col min="12553" max="12800" width="9.33203125" style="300"/>
    <col min="12801" max="12801" width="8.6640625" style="300" customWidth="1"/>
    <col min="12802" max="12802" width="4.44140625" style="300" customWidth="1"/>
    <col min="12803" max="12803" width="3.6640625" style="300" customWidth="1"/>
    <col min="12804" max="12804" width="34" style="300" customWidth="1"/>
    <col min="12805" max="12805" width="10.109375" style="300" customWidth="1"/>
    <col min="12806" max="12807" width="9.33203125" style="300"/>
    <col min="12808" max="12808" width="19.6640625" style="300" customWidth="1"/>
    <col min="12809" max="13056" width="9.33203125" style="300"/>
    <col min="13057" max="13057" width="8.6640625" style="300" customWidth="1"/>
    <col min="13058" max="13058" width="4.44140625" style="300" customWidth="1"/>
    <col min="13059" max="13059" width="3.6640625" style="300" customWidth="1"/>
    <col min="13060" max="13060" width="34" style="300" customWidth="1"/>
    <col min="13061" max="13061" width="10.109375" style="300" customWidth="1"/>
    <col min="13062" max="13063" width="9.33203125" style="300"/>
    <col min="13064" max="13064" width="19.6640625" style="300" customWidth="1"/>
    <col min="13065" max="13312" width="9.33203125" style="300"/>
    <col min="13313" max="13313" width="8.6640625" style="300" customWidth="1"/>
    <col min="13314" max="13314" width="4.44140625" style="300" customWidth="1"/>
    <col min="13315" max="13315" width="3.6640625" style="300" customWidth="1"/>
    <col min="13316" max="13316" width="34" style="300" customWidth="1"/>
    <col min="13317" max="13317" width="10.109375" style="300" customWidth="1"/>
    <col min="13318" max="13319" width="9.33203125" style="300"/>
    <col min="13320" max="13320" width="19.6640625" style="300" customWidth="1"/>
    <col min="13321" max="13568" width="9.33203125" style="300"/>
    <col min="13569" max="13569" width="8.6640625" style="300" customWidth="1"/>
    <col min="13570" max="13570" width="4.44140625" style="300" customWidth="1"/>
    <col min="13571" max="13571" width="3.6640625" style="300" customWidth="1"/>
    <col min="13572" max="13572" width="34" style="300" customWidth="1"/>
    <col min="13573" max="13573" width="10.109375" style="300" customWidth="1"/>
    <col min="13574" max="13575" width="9.33203125" style="300"/>
    <col min="13576" max="13576" width="19.6640625" style="300" customWidth="1"/>
    <col min="13577" max="13824" width="9.33203125" style="300"/>
    <col min="13825" max="13825" width="8.6640625" style="300" customWidth="1"/>
    <col min="13826" max="13826" width="4.44140625" style="300" customWidth="1"/>
    <col min="13827" max="13827" width="3.6640625" style="300" customWidth="1"/>
    <col min="13828" max="13828" width="34" style="300" customWidth="1"/>
    <col min="13829" max="13829" width="10.109375" style="300" customWidth="1"/>
    <col min="13830" max="13831" width="9.33203125" style="300"/>
    <col min="13832" max="13832" width="19.6640625" style="300" customWidth="1"/>
    <col min="13833" max="14080" width="9.33203125" style="300"/>
    <col min="14081" max="14081" width="8.6640625" style="300" customWidth="1"/>
    <col min="14082" max="14082" width="4.44140625" style="300" customWidth="1"/>
    <col min="14083" max="14083" width="3.6640625" style="300" customWidth="1"/>
    <col min="14084" max="14084" width="34" style="300" customWidth="1"/>
    <col min="14085" max="14085" width="10.109375" style="300" customWidth="1"/>
    <col min="14086" max="14087" width="9.33203125" style="300"/>
    <col min="14088" max="14088" width="19.6640625" style="300" customWidth="1"/>
    <col min="14089" max="14336" width="9.33203125" style="300"/>
    <col min="14337" max="14337" width="8.6640625" style="300" customWidth="1"/>
    <col min="14338" max="14338" width="4.44140625" style="300" customWidth="1"/>
    <col min="14339" max="14339" width="3.6640625" style="300" customWidth="1"/>
    <col min="14340" max="14340" width="34" style="300" customWidth="1"/>
    <col min="14341" max="14341" width="10.109375" style="300" customWidth="1"/>
    <col min="14342" max="14343" width="9.33203125" style="300"/>
    <col min="14344" max="14344" width="19.6640625" style="300" customWidth="1"/>
    <col min="14345" max="14592" width="9.33203125" style="300"/>
    <col min="14593" max="14593" width="8.6640625" style="300" customWidth="1"/>
    <col min="14594" max="14594" width="4.44140625" style="300" customWidth="1"/>
    <col min="14595" max="14595" width="3.6640625" style="300" customWidth="1"/>
    <col min="14596" max="14596" width="34" style="300" customWidth="1"/>
    <col min="14597" max="14597" width="10.109375" style="300" customWidth="1"/>
    <col min="14598" max="14599" width="9.33203125" style="300"/>
    <col min="14600" max="14600" width="19.6640625" style="300" customWidth="1"/>
    <col min="14601" max="14848" width="9.33203125" style="300"/>
    <col min="14849" max="14849" width="8.6640625" style="300" customWidth="1"/>
    <col min="14850" max="14850" width="4.44140625" style="300" customWidth="1"/>
    <col min="14851" max="14851" width="3.6640625" style="300" customWidth="1"/>
    <col min="14852" max="14852" width="34" style="300" customWidth="1"/>
    <col min="14853" max="14853" width="10.109375" style="300" customWidth="1"/>
    <col min="14854" max="14855" width="9.33203125" style="300"/>
    <col min="14856" max="14856" width="19.6640625" style="300" customWidth="1"/>
    <col min="14857" max="15104" width="9.33203125" style="300"/>
    <col min="15105" max="15105" width="8.6640625" style="300" customWidth="1"/>
    <col min="15106" max="15106" width="4.44140625" style="300" customWidth="1"/>
    <col min="15107" max="15107" width="3.6640625" style="300" customWidth="1"/>
    <col min="15108" max="15108" width="34" style="300" customWidth="1"/>
    <col min="15109" max="15109" width="10.109375" style="300" customWidth="1"/>
    <col min="15110" max="15111" width="9.33203125" style="300"/>
    <col min="15112" max="15112" width="19.6640625" style="300" customWidth="1"/>
    <col min="15113" max="15360" width="9.33203125" style="300"/>
    <col min="15361" max="15361" width="8.6640625" style="300" customWidth="1"/>
    <col min="15362" max="15362" width="4.44140625" style="300" customWidth="1"/>
    <col min="15363" max="15363" width="3.6640625" style="300" customWidth="1"/>
    <col min="15364" max="15364" width="34" style="300" customWidth="1"/>
    <col min="15365" max="15365" width="10.109375" style="300" customWidth="1"/>
    <col min="15366" max="15367" width="9.33203125" style="300"/>
    <col min="15368" max="15368" width="19.6640625" style="300" customWidth="1"/>
    <col min="15369" max="15616" width="9.33203125" style="300"/>
    <col min="15617" max="15617" width="8.6640625" style="300" customWidth="1"/>
    <col min="15618" max="15618" width="4.44140625" style="300" customWidth="1"/>
    <col min="15619" max="15619" width="3.6640625" style="300" customWidth="1"/>
    <col min="15620" max="15620" width="34" style="300" customWidth="1"/>
    <col min="15621" max="15621" width="10.109375" style="300" customWidth="1"/>
    <col min="15622" max="15623" width="9.33203125" style="300"/>
    <col min="15624" max="15624" width="19.6640625" style="300" customWidth="1"/>
    <col min="15625" max="15872" width="9.33203125" style="300"/>
    <col min="15873" max="15873" width="8.6640625" style="300" customWidth="1"/>
    <col min="15874" max="15874" width="4.44140625" style="300" customWidth="1"/>
    <col min="15875" max="15875" width="3.6640625" style="300" customWidth="1"/>
    <col min="15876" max="15876" width="34" style="300" customWidth="1"/>
    <col min="15877" max="15877" width="10.109375" style="300" customWidth="1"/>
    <col min="15878" max="15879" width="9.33203125" style="300"/>
    <col min="15880" max="15880" width="19.6640625" style="300" customWidth="1"/>
    <col min="15881" max="16128" width="9.33203125" style="300"/>
    <col min="16129" max="16129" width="8.6640625" style="300" customWidth="1"/>
    <col min="16130" max="16130" width="4.44140625" style="300" customWidth="1"/>
    <col min="16131" max="16131" width="3.6640625" style="300" customWidth="1"/>
    <col min="16132" max="16132" width="34" style="300" customWidth="1"/>
    <col min="16133" max="16133" width="10.109375" style="300" customWidth="1"/>
    <col min="16134" max="16135" width="9.33203125" style="300"/>
    <col min="16136" max="16136" width="19.6640625" style="300" customWidth="1"/>
    <col min="16137" max="16384" width="9.33203125" style="300"/>
  </cols>
  <sheetData>
    <row r="1" spans="1:8" s="297" customFormat="1" ht="21">
      <c r="A1" s="297" t="str">
        <f>'B-M0200'!A1:B1</f>
        <v>CONTRACT NO:LDPWRI-ROADS/18001</v>
      </c>
      <c r="H1" s="298"/>
    </row>
    <row r="2" spans="1:8" s="297" customFormat="1" ht="13.2">
      <c r="A2" s="297" t="str">
        <f>'B-M0200'!A2</f>
        <v>HOUSEHOLD ROUTINE ROAD MAINTENANCE PROJECT</v>
      </c>
    </row>
    <row r="3" spans="1:8" s="297" customFormat="1" ht="13.2">
      <c r="A3" s="297" t="str">
        <f>'B-M0200'!A3:B3</f>
        <v>POLOKWANE MUNICIPALITY</v>
      </c>
    </row>
    <row r="4" spans="1:8" s="297" customFormat="1" thickBot="1"/>
    <row r="5" spans="1:8" ht="14.4" thickBot="1">
      <c r="A5" s="52" t="s">
        <v>9</v>
      </c>
      <c r="B5" s="608" t="s">
        <v>0</v>
      </c>
      <c r="C5" s="609"/>
      <c r="D5" s="610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3" t="s">
        <v>680</v>
      </c>
      <c r="B6" s="327" t="s">
        <v>602</v>
      </c>
      <c r="C6" s="329"/>
      <c r="D6" s="328"/>
      <c r="E6" s="302"/>
      <c r="F6" s="308"/>
      <c r="G6" s="309"/>
      <c r="H6" s="310"/>
    </row>
    <row r="7" spans="1:8">
      <c r="A7" s="311"/>
      <c r="B7" s="312"/>
      <c r="C7" s="306"/>
      <c r="D7" s="307"/>
      <c r="E7" s="302"/>
      <c r="F7" s="308"/>
      <c r="G7" s="309"/>
      <c r="H7" s="310"/>
    </row>
    <row r="8" spans="1:8">
      <c r="A8" s="313" t="s">
        <v>681</v>
      </c>
      <c r="B8" s="305" t="s">
        <v>604</v>
      </c>
      <c r="C8" s="299"/>
      <c r="D8" s="307"/>
      <c r="E8" s="314"/>
      <c r="F8" s="315"/>
      <c r="G8" s="310"/>
      <c r="H8" s="310"/>
    </row>
    <row r="9" spans="1:8">
      <c r="A9" s="304"/>
      <c r="B9" s="305" t="s">
        <v>605</v>
      </c>
      <c r="C9" s="299"/>
      <c r="D9" s="307"/>
      <c r="E9" s="337"/>
      <c r="F9" s="308"/>
      <c r="G9" s="302"/>
      <c r="H9" s="310"/>
    </row>
    <row r="10" spans="1:8">
      <c r="A10" s="304"/>
      <c r="B10" s="305"/>
      <c r="C10" s="299"/>
      <c r="D10" s="307"/>
      <c r="E10" s="314"/>
      <c r="F10" s="315"/>
      <c r="G10" s="315"/>
      <c r="H10" s="310"/>
    </row>
    <row r="11" spans="1:8">
      <c r="A11" s="317"/>
      <c r="B11" s="312" t="s">
        <v>606</v>
      </c>
      <c r="C11" s="306" t="s">
        <v>810</v>
      </c>
      <c r="D11" s="509"/>
      <c r="E11" s="314" t="s">
        <v>21</v>
      </c>
      <c r="F11" s="521">
        <v>1</v>
      </c>
      <c r="G11" s="310">
        <v>40000</v>
      </c>
      <c r="H11" s="310">
        <f>F11*G11</f>
        <v>40000</v>
      </c>
    </row>
    <row r="12" spans="1:8">
      <c r="A12" s="317"/>
      <c r="B12" s="312"/>
      <c r="C12" s="306" t="s">
        <v>811</v>
      </c>
      <c r="D12" s="509"/>
      <c r="E12" s="314"/>
      <c r="F12" s="521"/>
      <c r="G12" s="310"/>
      <c r="H12" s="310"/>
    </row>
    <row r="13" spans="1:8">
      <c r="A13" s="317"/>
      <c r="B13" s="312"/>
      <c r="C13" s="306" t="s">
        <v>812</v>
      </c>
      <c r="D13" s="509"/>
      <c r="E13" s="314"/>
      <c r="F13" s="521"/>
      <c r="G13" s="310"/>
      <c r="H13" s="310"/>
    </row>
    <row r="14" spans="1:8">
      <c r="A14" s="317"/>
      <c r="B14" s="312"/>
      <c r="C14" s="306"/>
      <c r="D14" s="509"/>
      <c r="E14" s="314"/>
      <c r="F14" s="521"/>
      <c r="G14" s="310"/>
      <c r="H14" s="310"/>
    </row>
    <row r="15" spans="1:8">
      <c r="A15" s="317"/>
      <c r="B15" s="312" t="s">
        <v>612</v>
      </c>
      <c r="C15" s="306" t="s">
        <v>813</v>
      </c>
      <c r="D15" s="509"/>
      <c r="E15" s="314" t="s">
        <v>21</v>
      </c>
      <c r="F15" s="521">
        <v>1</v>
      </c>
      <c r="G15" s="310">
        <f>30000*12*3</f>
        <v>1080000</v>
      </c>
      <c r="H15" s="310">
        <f>F15*G15</f>
        <v>1080000</v>
      </c>
    </row>
    <row r="16" spans="1:8">
      <c r="A16" s="317"/>
      <c r="B16" s="312"/>
      <c r="C16" s="306"/>
      <c r="D16" s="509"/>
      <c r="E16" s="314"/>
      <c r="F16" s="384"/>
      <c r="G16" s="385"/>
      <c r="H16" s="310"/>
    </row>
    <row r="17" spans="1:8" ht="12.75" customHeight="1">
      <c r="A17" s="317"/>
      <c r="B17" s="312" t="s">
        <v>636</v>
      </c>
      <c r="C17" s="306" t="s">
        <v>683</v>
      </c>
      <c r="D17" s="509"/>
      <c r="E17" s="337"/>
      <c r="F17" s="308"/>
      <c r="G17" s="303"/>
      <c r="H17" s="310"/>
    </row>
    <row r="18" spans="1:8">
      <c r="A18" s="317"/>
      <c r="B18" s="312"/>
      <c r="C18" s="306" t="s">
        <v>684</v>
      </c>
      <c r="D18" s="509"/>
      <c r="E18" s="522" t="s">
        <v>22</v>
      </c>
      <c r="F18" s="523">
        <f>SUM(H11,H15)</f>
        <v>1120000</v>
      </c>
      <c r="G18" s="385"/>
      <c r="H18" s="310"/>
    </row>
    <row r="19" spans="1:8">
      <c r="A19" s="313"/>
      <c r="B19" s="312"/>
      <c r="C19" s="306" t="s">
        <v>685</v>
      </c>
      <c r="D19" s="509"/>
      <c r="E19" s="302"/>
      <c r="F19" s="308"/>
      <c r="G19" s="319"/>
      <c r="H19" s="310"/>
    </row>
    <row r="20" spans="1:8">
      <c r="A20" s="317"/>
      <c r="B20" s="305"/>
      <c r="C20" s="299"/>
      <c r="D20" s="307"/>
      <c r="E20" s="302"/>
      <c r="F20" s="308"/>
      <c r="G20" s="319"/>
      <c r="H20" s="310"/>
    </row>
    <row r="21" spans="1:8">
      <c r="A21" s="313" t="s">
        <v>846</v>
      </c>
      <c r="B21" s="305" t="s">
        <v>848</v>
      </c>
      <c r="C21" s="299"/>
      <c r="D21" s="307"/>
      <c r="E21" s="302"/>
      <c r="F21" s="308"/>
      <c r="G21" s="319"/>
      <c r="H21" s="310"/>
    </row>
    <row r="22" spans="1:8">
      <c r="A22" s="317"/>
      <c r="B22" s="305" t="s">
        <v>847</v>
      </c>
      <c r="C22" s="299"/>
      <c r="D22" s="307"/>
      <c r="E22" s="314" t="s">
        <v>21</v>
      </c>
      <c r="F22" s="308">
        <v>1</v>
      </c>
      <c r="G22" s="319">
        <v>2000000</v>
      </c>
      <c r="H22" s="310">
        <f>F22*G22</f>
        <v>2000000</v>
      </c>
    </row>
    <row r="23" spans="1:8">
      <c r="A23" s="317"/>
      <c r="B23" s="312"/>
      <c r="C23" s="320"/>
      <c r="D23" s="316"/>
      <c r="E23" s="302"/>
      <c r="F23" s="308"/>
      <c r="G23" s="319"/>
      <c r="H23" s="310"/>
    </row>
    <row r="24" spans="1:8">
      <c r="A24" s="317"/>
      <c r="B24" s="312"/>
      <c r="C24" s="320"/>
      <c r="D24" s="316"/>
      <c r="E24" s="302"/>
      <c r="F24" s="308"/>
      <c r="G24" s="319"/>
      <c r="H24" s="310"/>
    </row>
    <row r="25" spans="1:8">
      <c r="A25" s="317"/>
      <c r="B25" s="312"/>
      <c r="C25" s="320"/>
      <c r="D25" s="316"/>
      <c r="E25" s="302"/>
      <c r="F25" s="308"/>
      <c r="G25" s="319"/>
      <c r="H25" s="310"/>
    </row>
    <row r="26" spans="1:8">
      <c r="A26" s="317"/>
      <c r="B26" s="312"/>
      <c r="C26" s="320"/>
      <c r="D26" s="316"/>
      <c r="E26" s="302"/>
      <c r="F26" s="308"/>
      <c r="G26" s="319"/>
      <c r="H26" s="310"/>
    </row>
    <row r="27" spans="1:8">
      <c r="A27" s="317"/>
      <c r="B27" s="312"/>
      <c r="C27" s="320"/>
      <c r="D27" s="316"/>
      <c r="E27" s="302"/>
      <c r="F27" s="308"/>
      <c r="G27" s="319"/>
      <c r="H27" s="310"/>
    </row>
    <row r="28" spans="1:8">
      <c r="A28" s="317"/>
      <c r="B28" s="312"/>
      <c r="C28" s="320"/>
      <c r="D28" s="316"/>
      <c r="E28" s="302"/>
      <c r="F28" s="308"/>
      <c r="G28" s="319"/>
      <c r="H28" s="310"/>
    </row>
    <row r="29" spans="1:8" ht="27" customHeight="1">
      <c r="A29" s="317"/>
      <c r="B29" s="312"/>
      <c r="C29" s="606"/>
      <c r="D29" s="607"/>
      <c r="E29" s="302"/>
      <c r="F29" s="308"/>
      <c r="G29" s="319"/>
      <c r="H29" s="310"/>
    </row>
    <row r="30" spans="1:8">
      <c r="A30" s="317"/>
      <c r="B30" s="312"/>
      <c r="C30" s="606"/>
      <c r="D30" s="607"/>
      <c r="E30" s="302"/>
      <c r="F30" s="323"/>
      <c r="G30" s="319"/>
      <c r="H30" s="310"/>
    </row>
    <row r="31" spans="1:8">
      <c r="A31" s="317"/>
      <c r="B31" s="312"/>
      <c r="C31" s="321"/>
      <c r="D31" s="322"/>
      <c r="E31" s="302"/>
      <c r="F31" s="308"/>
      <c r="G31" s="319"/>
      <c r="H31" s="310"/>
    </row>
    <row r="32" spans="1:8" ht="12.75" customHeight="1">
      <c r="A32" s="304"/>
      <c r="B32" s="603"/>
      <c r="C32" s="604"/>
      <c r="D32" s="605"/>
      <c r="E32" s="302"/>
      <c r="F32" s="308"/>
      <c r="G32" s="319"/>
      <c r="H32" s="310"/>
    </row>
    <row r="33" spans="1:8">
      <c r="A33" s="317"/>
      <c r="B33" s="324"/>
      <c r="C33" s="325"/>
      <c r="D33" s="326"/>
      <c r="E33" s="302"/>
      <c r="F33" s="308"/>
      <c r="G33" s="319"/>
      <c r="H33" s="310"/>
    </row>
    <row r="34" spans="1:8">
      <c r="A34" s="317"/>
      <c r="B34" s="312"/>
      <c r="C34" s="606"/>
      <c r="D34" s="607"/>
      <c r="E34" s="302"/>
      <c r="F34" s="308"/>
      <c r="G34" s="319"/>
      <c r="H34" s="310"/>
    </row>
    <row r="35" spans="1:8">
      <c r="A35" s="317"/>
      <c r="B35" s="312"/>
      <c r="C35" s="321"/>
      <c r="D35" s="316"/>
      <c r="E35" s="302"/>
      <c r="F35" s="308"/>
      <c r="G35" s="319"/>
      <c r="H35" s="310"/>
    </row>
    <row r="36" spans="1:8">
      <c r="A36" s="317"/>
      <c r="B36" s="312"/>
      <c r="C36" s="320"/>
      <c r="D36" s="316"/>
      <c r="E36" s="302"/>
      <c r="F36" s="308"/>
      <c r="G36" s="319"/>
      <c r="H36" s="310"/>
    </row>
    <row r="37" spans="1:8">
      <c r="A37" s="317"/>
      <c r="B37" s="312"/>
      <c r="C37" s="320"/>
      <c r="D37" s="316"/>
      <c r="E37" s="302"/>
      <c r="F37" s="308"/>
      <c r="G37" s="319"/>
      <c r="H37" s="310"/>
    </row>
    <row r="38" spans="1:8">
      <c r="A38" s="317"/>
      <c r="B38" s="312"/>
      <c r="C38" s="320"/>
      <c r="D38" s="316"/>
      <c r="E38" s="302"/>
      <c r="F38" s="308"/>
      <c r="G38" s="319"/>
      <c r="H38" s="310"/>
    </row>
    <row r="39" spans="1:8">
      <c r="A39" s="317"/>
      <c r="B39" s="312"/>
      <c r="C39" s="320"/>
      <c r="D39" s="316"/>
      <c r="E39" s="302"/>
      <c r="F39" s="308"/>
      <c r="G39" s="319"/>
      <c r="H39" s="310"/>
    </row>
    <row r="40" spans="1:8">
      <c r="A40" s="317"/>
      <c r="B40" s="312"/>
      <c r="C40" s="320"/>
      <c r="D40" s="316"/>
      <c r="E40" s="302"/>
      <c r="F40" s="308"/>
      <c r="G40" s="319"/>
      <c r="H40" s="310"/>
    </row>
    <row r="41" spans="1:8">
      <c r="A41" s="317"/>
      <c r="B41" s="305"/>
      <c r="C41" s="299"/>
      <c r="D41" s="307"/>
      <c r="E41" s="302"/>
      <c r="F41" s="308"/>
      <c r="G41" s="319"/>
      <c r="H41" s="310"/>
    </row>
    <row r="42" spans="1:8" ht="30.75" customHeight="1" thickBot="1">
      <c r="A42" s="317"/>
      <c r="B42" s="305"/>
      <c r="C42" s="299"/>
      <c r="D42" s="307"/>
      <c r="E42" s="302"/>
      <c r="F42" s="308"/>
      <c r="G42" s="319"/>
      <c r="H42" s="310"/>
    </row>
    <row r="43" spans="1:8" ht="18.75" customHeight="1" thickBot="1">
      <c r="A43" s="97" t="s">
        <v>682</v>
      </c>
      <c r="B43" s="582" t="s">
        <v>8</v>
      </c>
      <c r="C43" s="583"/>
      <c r="D43" s="583"/>
      <c r="E43" s="583"/>
      <c r="F43" s="436"/>
      <c r="G43" s="437"/>
      <c r="H43" s="438"/>
    </row>
  </sheetData>
  <mergeCells count="6">
    <mergeCell ref="B43:E43"/>
    <mergeCell ref="B32:D32"/>
    <mergeCell ref="C34:D34"/>
    <mergeCell ref="B5:D5"/>
    <mergeCell ref="C29:D29"/>
    <mergeCell ref="C30:D30"/>
  </mergeCells>
  <pageMargins left="0.7" right="0.7" top="0.75" bottom="0.75" header="0.3" footer="0.3"/>
  <pageSetup orientation="portrait" horizontalDpi="4294967294" verticalDpi="4294967294" r:id="rId1"/>
  <headerFooter>
    <oddFooter>&amp;C108-32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Layout" zoomScaleNormal="100" zoomScaleSheetLayoutView="100" workbookViewId="0">
      <selection activeCell="H56" sqref="H56"/>
    </sheetView>
  </sheetViews>
  <sheetFormatPr defaultRowHeight="13.8"/>
  <cols>
    <col min="1" max="1" width="9.33203125" style="300" customWidth="1"/>
    <col min="2" max="2" width="4.44140625" style="300" customWidth="1"/>
    <col min="3" max="3" width="3.6640625" style="300" customWidth="1"/>
    <col min="4" max="4" width="39.77734375" style="300" customWidth="1"/>
    <col min="5" max="5" width="12" style="300" customWidth="1"/>
    <col min="6" max="6" width="11.77734375" style="300" customWidth="1"/>
    <col min="7" max="7" width="13.77734375" style="300" bestFit="1" customWidth="1"/>
    <col min="8" max="8" width="16.109375" style="300" customWidth="1"/>
    <col min="9" max="256" width="9.33203125" style="300"/>
    <col min="257" max="257" width="8.6640625" style="300" customWidth="1"/>
    <col min="258" max="258" width="4.44140625" style="300" customWidth="1"/>
    <col min="259" max="259" width="3.6640625" style="300" customWidth="1"/>
    <col min="260" max="260" width="36.33203125" style="300" customWidth="1"/>
    <col min="261" max="261" width="12" style="300" customWidth="1"/>
    <col min="262" max="262" width="9.33203125" style="300"/>
    <col min="263" max="263" width="12.6640625" style="300" customWidth="1"/>
    <col min="264" max="264" width="16.109375" style="300" customWidth="1"/>
    <col min="265" max="512" width="9.33203125" style="300"/>
    <col min="513" max="513" width="8.6640625" style="300" customWidth="1"/>
    <col min="514" max="514" width="4.44140625" style="300" customWidth="1"/>
    <col min="515" max="515" width="3.6640625" style="300" customWidth="1"/>
    <col min="516" max="516" width="36.33203125" style="300" customWidth="1"/>
    <col min="517" max="517" width="12" style="300" customWidth="1"/>
    <col min="518" max="518" width="9.33203125" style="300"/>
    <col min="519" max="519" width="12.6640625" style="300" customWidth="1"/>
    <col min="520" max="520" width="16.109375" style="300" customWidth="1"/>
    <col min="521" max="768" width="9.33203125" style="300"/>
    <col min="769" max="769" width="8.6640625" style="300" customWidth="1"/>
    <col min="770" max="770" width="4.44140625" style="300" customWidth="1"/>
    <col min="771" max="771" width="3.6640625" style="300" customWidth="1"/>
    <col min="772" max="772" width="36.33203125" style="300" customWidth="1"/>
    <col min="773" max="773" width="12" style="300" customWidth="1"/>
    <col min="774" max="774" width="9.33203125" style="300"/>
    <col min="775" max="775" width="12.6640625" style="300" customWidth="1"/>
    <col min="776" max="776" width="16.109375" style="300" customWidth="1"/>
    <col min="777" max="1024" width="9.33203125" style="300"/>
    <col min="1025" max="1025" width="8.6640625" style="300" customWidth="1"/>
    <col min="1026" max="1026" width="4.44140625" style="300" customWidth="1"/>
    <col min="1027" max="1027" width="3.6640625" style="300" customWidth="1"/>
    <col min="1028" max="1028" width="36.33203125" style="300" customWidth="1"/>
    <col min="1029" max="1029" width="12" style="300" customWidth="1"/>
    <col min="1030" max="1030" width="9.33203125" style="300"/>
    <col min="1031" max="1031" width="12.6640625" style="300" customWidth="1"/>
    <col min="1032" max="1032" width="16.109375" style="300" customWidth="1"/>
    <col min="1033" max="1280" width="9.33203125" style="300"/>
    <col min="1281" max="1281" width="8.6640625" style="300" customWidth="1"/>
    <col min="1282" max="1282" width="4.44140625" style="300" customWidth="1"/>
    <col min="1283" max="1283" width="3.6640625" style="300" customWidth="1"/>
    <col min="1284" max="1284" width="36.33203125" style="300" customWidth="1"/>
    <col min="1285" max="1285" width="12" style="300" customWidth="1"/>
    <col min="1286" max="1286" width="9.33203125" style="300"/>
    <col min="1287" max="1287" width="12.6640625" style="300" customWidth="1"/>
    <col min="1288" max="1288" width="16.109375" style="300" customWidth="1"/>
    <col min="1289" max="1536" width="9.33203125" style="300"/>
    <col min="1537" max="1537" width="8.6640625" style="300" customWidth="1"/>
    <col min="1538" max="1538" width="4.44140625" style="300" customWidth="1"/>
    <col min="1539" max="1539" width="3.6640625" style="300" customWidth="1"/>
    <col min="1540" max="1540" width="36.33203125" style="300" customWidth="1"/>
    <col min="1541" max="1541" width="12" style="300" customWidth="1"/>
    <col min="1542" max="1542" width="9.33203125" style="300"/>
    <col min="1543" max="1543" width="12.6640625" style="300" customWidth="1"/>
    <col min="1544" max="1544" width="16.109375" style="300" customWidth="1"/>
    <col min="1545" max="1792" width="9.33203125" style="300"/>
    <col min="1793" max="1793" width="8.6640625" style="300" customWidth="1"/>
    <col min="1794" max="1794" width="4.44140625" style="300" customWidth="1"/>
    <col min="1795" max="1795" width="3.6640625" style="300" customWidth="1"/>
    <col min="1796" max="1796" width="36.33203125" style="300" customWidth="1"/>
    <col min="1797" max="1797" width="12" style="300" customWidth="1"/>
    <col min="1798" max="1798" width="9.33203125" style="300"/>
    <col min="1799" max="1799" width="12.6640625" style="300" customWidth="1"/>
    <col min="1800" max="1800" width="16.109375" style="300" customWidth="1"/>
    <col min="1801" max="2048" width="9.33203125" style="300"/>
    <col min="2049" max="2049" width="8.6640625" style="300" customWidth="1"/>
    <col min="2050" max="2050" width="4.44140625" style="300" customWidth="1"/>
    <col min="2051" max="2051" width="3.6640625" style="300" customWidth="1"/>
    <col min="2052" max="2052" width="36.33203125" style="300" customWidth="1"/>
    <col min="2053" max="2053" width="12" style="300" customWidth="1"/>
    <col min="2054" max="2054" width="9.33203125" style="300"/>
    <col min="2055" max="2055" width="12.6640625" style="300" customWidth="1"/>
    <col min="2056" max="2056" width="16.109375" style="300" customWidth="1"/>
    <col min="2057" max="2304" width="9.33203125" style="300"/>
    <col min="2305" max="2305" width="8.6640625" style="300" customWidth="1"/>
    <col min="2306" max="2306" width="4.44140625" style="300" customWidth="1"/>
    <col min="2307" max="2307" width="3.6640625" style="300" customWidth="1"/>
    <col min="2308" max="2308" width="36.33203125" style="300" customWidth="1"/>
    <col min="2309" max="2309" width="12" style="300" customWidth="1"/>
    <col min="2310" max="2310" width="9.33203125" style="300"/>
    <col min="2311" max="2311" width="12.6640625" style="300" customWidth="1"/>
    <col min="2312" max="2312" width="16.109375" style="300" customWidth="1"/>
    <col min="2313" max="2560" width="9.33203125" style="300"/>
    <col min="2561" max="2561" width="8.6640625" style="300" customWidth="1"/>
    <col min="2562" max="2562" width="4.44140625" style="300" customWidth="1"/>
    <col min="2563" max="2563" width="3.6640625" style="300" customWidth="1"/>
    <col min="2564" max="2564" width="36.33203125" style="300" customWidth="1"/>
    <col min="2565" max="2565" width="12" style="300" customWidth="1"/>
    <col min="2566" max="2566" width="9.33203125" style="300"/>
    <col min="2567" max="2567" width="12.6640625" style="300" customWidth="1"/>
    <col min="2568" max="2568" width="16.109375" style="300" customWidth="1"/>
    <col min="2569" max="2816" width="9.33203125" style="300"/>
    <col min="2817" max="2817" width="8.6640625" style="300" customWidth="1"/>
    <col min="2818" max="2818" width="4.44140625" style="300" customWidth="1"/>
    <col min="2819" max="2819" width="3.6640625" style="300" customWidth="1"/>
    <col min="2820" max="2820" width="36.33203125" style="300" customWidth="1"/>
    <col min="2821" max="2821" width="12" style="300" customWidth="1"/>
    <col min="2822" max="2822" width="9.33203125" style="300"/>
    <col min="2823" max="2823" width="12.6640625" style="300" customWidth="1"/>
    <col min="2824" max="2824" width="16.109375" style="300" customWidth="1"/>
    <col min="2825" max="3072" width="9.33203125" style="300"/>
    <col min="3073" max="3073" width="8.6640625" style="300" customWidth="1"/>
    <col min="3074" max="3074" width="4.44140625" style="300" customWidth="1"/>
    <col min="3075" max="3075" width="3.6640625" style="300" customWidth="1"/>
    <col min="3076" max="3076" width="36.33203125" style="300" customWidth="1"/>
    <col min="3077" max="3077" width="12" style="300" customWidth="1"/>
    <col min="3078" max="3078" width="9.33203125" style="300"/>
    <col min="3079" max="3079" width="12.6640625" style="300" customWidth="1"/>
    <col min="3080" max="3080" width="16.109375" style="300" customWidth="1"/>
    <col min="3081" max="3328" width="9.33203125" style="300"/>
    <col min="3329" max="3329" width="8.6640625" style="300" customWidth="1"/>
    <col min="3330" max="3330" width="4.44140625" style="300" customWidth="1"/>
    <col min="3331" max="3331" width="3.6640625" style="300" customWidth="1"/>
    <col min="3332" max="3332" width="36.33203125" style="300" customWidth="1"/>
    <col min="3333" max="3333" width="12" style="300" customWidth="1"/>
    <col min="3334" max="3334" width="9.33203125" style="300"/>
    <col min="3335" max="3335" width="12.6640625" style="300" customWidth="1"/>
    <col min="3336" max="3336" width="16.109375" style="300" customWidth="1"/>
    <col min="3337" max="3584" width="9.33203125" style="300"/>
    <col min="3585" max="3585" width="8.6640625" style="300" customWidth="1"/>
    <col min="3586" max="3586" width="4.44140625" style="300" customWidth="1"/>
    <col min="3587" max="3587" width="3.6640625" style="300" customWidth="1"/>
    <col min="3588" max="3588" width="36.33203125" style="300" customWidth="1"/>
    <col min="3589" max="3589" width="12" style="300" customWidth="1"/>
    <col min="3590" max="3590" width="9.33203125" style="300"/>
    <col min="3591" max="3591" width="12.6640625" style="300" customWidth="1"/>
    <col min="3592" max="3592" width="16.109375" style="300" customWidth="1"/>
    <col min="3593" max="3840" width="9.33203125" style="300"/>
    <col min="3841" max="3841" width="8.6640625" style="300" customWidth="1"/>
    <col min="3842" max="3842" width="4.44140625" style="300" customWidth="1"/>
    <col min="3843" max="3843" width="3.6640625" style="300" customWidth="1"/>
    <col min="3844" max="3844" width="36.33203125" style="300" customWidth="1"/>
    <col min="3845" max="3845" width="12" style="300" customWidth="1"/>
    <col min="3846" max="3846" width="9.33203125" style="300"/>
    <col min="3847" max="3847" width="12.6640625" style="300" customWidth="1"/>
    <col min="3848" max="3848" width="16.109375" style="300" customWidth="1"/>
    <col min="3849" max="4096" width="9.33203125" style="300"/>
    <col min="4097" max="4097" width="8.6640625" style="300" customWidth="1"/>
    <col min="4098" max="4098" width="4.44140625" style="300" customWidth="1"/>
    <col min="4099" max="4099" width="3.6640625" style="300" customWidth="1"/>
    <col min="4100" max="4100" width="36.33203125" style="300" customWidth="1"/>
    <col min="4101" max="4101" width="12" style="300" customWidth="1"/>
    <col min="4102" max="4102" width="9.33203125" style="300"/>
    <col min="4103" max="4103" width="12.6640625" style="300" customWidth="1"/>
    <col min="4104" max="4104" width="16.109375" style="300" customWidth="1"/>
    <col min="4105" max="4352" width="9.33203125" style="300"/>
    <col min="4353" max="4353" width="8.6640625" style="300" customWidth="1"/>
    <col min="4354" max="4354" width="4.44140625" style="300" customWidth="1"/>
    <col min="4355" max="4355" width="3.6640625" style="300" customWidth="1"/>
    <col min="4356" max="4356" width="36.33203125" style="300" customWidth="1"/>
    <col min="4357" max="4357" width="12" style="300" customWidth="1"/>
    <col min="4358" max="4358" width="9.33203125" style="300"/>
    <col min="4359" max="4359" width="12.6640625" style="300" customWidth="1"/>
    <col min="4360" max="4360" width="16.109375" style="300" customWidth="1"/>
    <col min="4361" max="4608" width="9.33203125" style="300"/>
    <col min="4609" max="4609" width="8.6640625" style="300" customWidth="1"/>
    <col min="4610" max="4610" width="4.44140625" style="300" customWidth="1"/>
    <col min="4611" max="4611" width="3.6640625" style="300" customWidth="1"/>
    <col min="4612" max="4612" width="36.33203125" style="300" customWidth="1"/>
    <col min="4613" max="4613" width="12" style="300" customWidth="1"/>
    <col min="4614" max="4614" width="9.33203125" style="300"/>
    <col min="4615" max="4615" width="12.6640625" style="300" customWidth="1"/>
    <col min="4616" max="4616" width="16.109375" style="300" customWidth="1"/>
    <col min="4617" max="4864" width="9.33203125" style="300"/>
    <col min="4865" max="4865" width="8.6640625" style="300" customWidth="1"/>
    <col min="4866" max="4866" width="4.44140625" style="300" customWidth="1"/>
    <col min="4867" max="4867" width="3.6640625" style="300" customWidth="1"/>
    <col min="4868" max="4868" width="36.33203125" style="300" customWidth="1"/>
    <col min="4869" max="4869" width="12" style="300" customWidth="1"/>
    <col min="4870" max="4870" width="9.33203125" style="300"/>
    <col min="4871" max="4871" width="12.6640625" style="300" customWidth="1"/>
    <col min="4872" max="4872" width="16.109375" style="300" customWidth="1"/>
    <col min="4873" max="5120" width="9.33203125" style="300"/>
    <col min="5121" max="5121" width="8.6640625" style="300" customWidth="1"/>
    <col min="5122" max="5122" width="4.44140625" style="300" customWidth="1"/>
    <col min="5123" max="5123" width="3.6640625" style="300" customWidth="1"/>
    <col min="5124" max="5124" width="36.33203125" style="300" customWidth="1"/>
    <col min="5125" max="5125" width="12" style="300" customWidth="1"/>
    <col min="5126" max="5126" width="9.33203125" style="300"/>
    <col min="5127" max="5127" width="12.6640625" style="300" customWidth="1"/>
    <col min="5128" max="5128" width="16.109375" style="300" customWidth="1"/>
    <col min="5129" max="5376" width="9.33203125" style="300"/>
    <col min="5377" max="5377" width="8.6640625" style="300" customWidth="1"/>
    <col min="5378" max="5378" width="4.44140625" style="300" customWidth="1"/>
    <col min="5379" max="5379" width="3.6640625" style="300" customWidth="1"/>
    <col min="5380" max="5380" width="36.33203125" style="300" customWidth="1"/>
    <col min="5381" max="5381" width="12" style="300" customWidth="1"/>
    <col min="5382" max="5382" width="9.33203125" style="300"/>
    <col min="5383" max="5383" width="12.6640625" style="300" customWidth="1"/>
    <col min="5384" max="5384" width="16.109375" style="300" customWidth="1"/>
    <col min="5385" max="5632" width="9.33203125" style="300"/>
    <col min="5633" max="5633" width="8.6640625" style="300" customWidth="1"/>
    <col min="5634" max="5634" width="4.44140625" style="300" customWidth="1"/>
    <col min="5635" max="5635" width="3.6640625" style="300" customWidth="1"/>
    <col min="5636" max="5636" width="36.33203125" style="300" customWidth="1"/>
    <col min="5637" max="5637" width="12" style="300" customWidth="1"/>
    <col min="5638" max="5638" width="9.33203125" style="300"/>
    <col min="5639" max="5639" width="12.6640625" style="300" customWidth="1"/>
    <col min="5640" max="5640" width="16.109375" style="300" customWidth="1"/>
    <col min="5641" max="5888" width="9.33203125" style="300"/>
    <col min="5889" max="5889" width="8.6640625" style="300" customWidth="1"/>
    <col min="5890" max="5890" width="4.44140625" style="300" customWidth="1"/>
    <col min="5891" max="5891" width="3.6640625" style="300" customWidth="1"/>
    <col min="5892" max="5892" width="36.33203125" style="300" customWidth="1"/>
    <col min="5893" max="5893" width="12" style="300" customWidth="1"/>
    <col min="5894" max="5894" width="9.33203125" style="300"/>
    <col min="5895" max="5895" width="12.6640625" style="300" customWidth="1"/>
    <col min="5896" max="5896" width="16.109375" style="300" customWidth="1"/>
    <col min="5897" max="6144" width="9.33203125" style="300"/>
    <col min="6145" max="6145" width="8.6640625" style="300" customWidth="1"/>
    <col min="6146" max="6146" width="4.44140625" style="300" customWidth="1"/>
    <col min="6147" max="6147" width="3.6640625" style="300" customWidth="1"/>
    <col min="6148" max="6148" width="36.33203125" style="300" customWidth="1"/>
    <col min="6149" max="6149" width="12" style="300" customWidth="1"/>
    <col min="6150" max="6150" width="9.33203125" style="300"/>
    <col min="6151" max="6151" width="12.6640625" style="300" customWidth="1"/>
    <col min="6152" max="6152" width="16.109375" style="300" customWidth="1"/>
    <col min="6153" max="6400" width="9.33203125" style="300"/>
    <col min="6401" max="6401" width="8.6640625" style="300" customWidth="1"/>
    <col min="6402" max="6402" width="4.44140625" style="300" customWidth="1"/>
    <col min="6403" max="6403" width="3.6640625" style="300" customWidth="1"/>
    <col min="6404" max="6404" width="36.33203125" style="300" customWidth="1"/>
    <col min="6405" max="6405" width="12" style="300" customWidth="1"/>
    <col min="6406" max="6406" width="9.33203125" style="300"/>
    <col min="6407" max="6407" width="12.6640625" style="300" customWidth="1"/>
    <col min="6408" max="6408" width="16.109375" style="300" customWidth="1"/>
    <col min="6409" max="6656" width="9.33203125" style="300"/>
    <col min="6657" max="6657" width="8.6640625" style="300" customWidth="1"/>
    <col min="6658" max="6658" width="4.44140625" style="300" customWidth="1"/>
    <col min="6659" max="6659" width="3.6640625" style="300" customWidth="1"/>
    <col min="6660" max="6660" width="36.33203125" style="300" customWidth="1"/>
    <col min="6661" max="6661" width="12" style="300" customWidth="1"/>
    <col min="6662" max="6662" width="9.33203125" style="300"/>
    <col min="6663" max="6663" width="12.6640625" style="300" customWidth="1"/>
    <col min="6664" max="6664" width="16.109375" style="300" customWidth="1"/>
    <col min="6665" max="6912" width="9.33203125" style="300"/>
    <col min="6913" max="6913" width="8.6640625" style="300" customWidth="1"/>
    <col min="6914" max="6914" width="4.44140625" style="300" customWidth="1"/>
    <col min="6915" max="6915" width="3.6640625" style="300" customWidth="1"/>
    <col min="6916" max="6916" width="36.33203125" style="300" customWidth="1"/>
    <col min="6917" max="6917" width="12" style="300" customWidth="1"/>
    <col min="6918" max="6918" width="9.33203125" style="300"/>
    <col min="6919" max="6919" width="12.6640625" style="300" customWidth="1"/>
    <col min="6920" max="6920" width="16.109375" style="300" customWidth="1"/>
    <col min="6921" max="7168" width="9.33203125" style="300"/>
    <col min="7169" max="7169" width="8.6640625" style="300" customWidth="1"/>
    <col min="7170" max="7170" width="4.44140625" style="300" customWidth="1"/>
    <col min="7171" max="7171" width="3.6640625" style="300" customWidth="1"/>
    <col min="7172" max="7172" width="36.33203125" style="300" customWidth="1"/>
    <col min="7173" max="7173" width="12" style="300" customWidth="1"/>
    <col min="7174" max="7174" width="9.33203125" style="300"/>
    <col min="7175" max="7175" width="12.6640625" style="300" customWidth="1"/>
    <col min="7176" max="7176" width="16.109375" style="300" customWidth="1"/>
    <col min="7177" max="7424" width="9.33203125" style="300"/>
    <col min="7425" max="7425" width="8.6640625" style="300" customWidth="1"/>
    <col min="7426" max="7426" width="4.44140625" style="300" customWidth="1"/>
    <col min="7427" max="7427" width="3.6640625" style="300" customWidth="1"/>
    <col min="7428" max="7428" width="36.33203125" style="300" customWidth="1"/>
    <col min="7429" max="7429" width="12" style="300" customWidth="1"/>
    <col min="7430" max="7430" width="9.33203125" style="300"/>
    <col min="7431" max="7431" width="12.6640625" style="300" customWidth="1"/>
    <col min="7432" max="7432" width="16.109375" style="300" customWidth="1"/>
    <col min="7433" max="7680" width="9.33203125" style="300"/>
    <col min="7681" max="7681" width="8.6640625" style="300" customWidth="1"/>
    <col min="7682" max="7682" width="4.44140625" style="300" customWidth="1"/>
    <col min="7683" max="7683" width="3.6640625" style="300" customWidth="1"/>
    <col min="7684" max="7684" width="36.33203125" style="300" customWidth="1"/>
    <col min="7685" max="7685" width="12" style="300" customWidth="1"/>
    <col min="7686" max="7686" width="9.33203125" style="300"/>
    <col min="7687" max="7687" width="12.6640625" style="300" customWidth="1"/>
    <col min="7688" max="7688" width="16.109375" style="300" customWidth="1"/>
    <col min="7689" max="7936" width="9.33203125" style="300"/>
    <col min="7937" max="7937" width="8.6640625" style="300" customWidth="1"/>
    <col min="7938" max="7938" width="4.44140625" style="300" customWidth="1"/>
    <col min="7939" max="7939" width="3.6640625" style="300" customWidth="1"/>
    <col min="7940" max="7940" width="36.33203125" style="300" customWidth="1"/>
    <col min="7941" max="7941" width="12" style="300" customWidth="1"/>
    <col min="7942" max="7942" width="9.33203125" style="300"/>
    <col min="7943" max="7943" width="12.6640625" style="300" customWidth="1"/>
    <col min="7944" max="7944" width="16.109375" style="300" customWidth="1"/>
    <col min="7945" max="8192" width="9.33203125" style="300"/>
    <col min="8193" max="8193" width="8.6640625" style="300" customWidth="1"/>
    <col min="8194" max="8194" width="4.44140625" style="300" customWidth="1"/>
    <col min="8195" max="8195" width="3.6640625" style="300" customWidth="1"/>
    <col min="8196" max="8196" width="36.33203125" style="300" customWidth="1"/>
    <col min="8197" max="8197" width="12" style="300" customWidth="1"/>
    <col min="8198" max="8198" width="9.33203125" style="300"/>
    <col min="8199" max="8199" width="12.6640625" style="300" customWidth="1"/>
    <col min="8200" max="8200" width="16.109375" style="300" customWidth="1"/>
    <col min="8201" max="8448" width="9.33203125" style="300"/>
    <col min="8449" max="8449" width="8.6640625" style="300" customWidth="1"/>
    <col min="8450" max="8450" width="4.44140625" style="300" customWidth="1"/>
    <col min="8451" max="8451" width="3.6640625" style="300" customWidth="1"/>
    <col min="8452" max="8452" width="36.33203125" style="300" customWidth="1"/>
    <col min="8453" max="8453" width="12" style="300" customWidth="1"/>
    <col min="8454" max="8454" width="9.33203125" style="300"/>
    <col min="8455" max="8455" width="12.6640625" style="300" customWidth="1"/>
    <col min="8456" max="8456" width="16.109375" style="300" customWidth="1"/>
    <col min="8457" max="8704" width="9.33203125" style="300"/>
    <col min="8705" max="8705" width="8.6640625" style="300" customWidth="1"/>
    <col min="8706" max="8706" width="4.44140625" style="300" customWidth="1"/>
    <col min="8707" max="8707" width="3.6640625" style="300" customWidth="1"/>
    <col min="8708" max="8708" width="36.33203125" style="300" customWidth="1"/>
    <col min="8709" max="8709" width="12" style="300" customWidth="1"/>
    <col min="8710" max="8710" width="9.33203125" style="300"/>
    <col min="8711" max="8711" width="12.6640625" style="300" customWidth="1"/>
    <col min="8712" max="8712" width="16.109375" style="300" customWidth="1"/>
    <col min="8713" max="8960" width="9.33203125" style="300"/>
    <col min="8961" max="8961" width="8.6640625" style="300" customWidth="1"/>
    <col min="8962" max="8962" width="4.44140625" style="300" customWidth="1"/>
    <col min="8963" max="8963" width="3.6640625" style="300" customWidth="1"/>
    <col min="8964" max="8964" width="36.33203125" style="300" customWidth="1"/>
    <col min="8965" max="8965" width="12" style="300" customWidth="1"/>
    <col min="8966" max="8966" width="9.33203125" style="300"/>
    <col min="8967" max="8967" width="12.6640625" style="300" customWidth="1"/>
    <col min="8968" max="8968" width="16.109375" style="300" customWidth="1"/>
    <col min="8969" max="9216" width="9.33203125" style="300"/>
    <col min="9217" max="9217" width="8.6640625" style="300" customWidth="1"/>
    <col min="9218" max="9218" width="4.44140625" style="300" customWidth="1"/>
    <col min="9219" max="9219" width="3.6640625" style="300" customWidth="1"/>
    <col min="9220" max="9220" width="36.33203125" style="300" customWidth="1"/>
    <col min="9221" max="9221" width="12" style="300" customWidth="1"/>
    <col min="9222" max="9222" width="9.33203125" style="300"/>
    <col min="9223" max="9223" width="12.6640625" style="300" customWidth="1"/>
    <col min="9224" max="9224" width="16.109375" style="300" customWidth="1"/>
    <col min="9225" max="9472" width="9.33203125" style="300"/>
    <col min="9473" max="9473" width="8.6640625" style="300" customWidth="1"/>
    <col min="9474" max="9474" width="4.44140625" style="300" customWidth="1"/>
    <col min="9475" max="9475" width="3.6640625" style="300" customWidth="1"/>
    <col min="9476" max="9476" width="36.33203125" style="300" customWidth="1"/>
    <col min="9477" max="9477" width="12" style="300" customWidth="1"/>
    <col min="9478" max="9478" width="9.33203125" style="300"/>
    <col min="9479" max="9479" width="12.6640625" style="300" customWidth="1"/>
    <col min="9480" max="9480" width="16.109375" style="300" customWidth="1"/>
    <col min="9481" max="9728" width="9.33203125" style="300"/>
    <col min="9729" max="9729" width="8.6640625" style="300" customWidth="1"/>
    <col min="9730" max="9730" width="4.44140625" style="300" customWidth="1"/>
    <col min="9731" max="9731" width="3.6640625" style="300" customWidth="1"/>
    <col min="9732" max="9732" width="36.33203125" style="300" customWidth="1"/>
    <col min="9733" max="9733" width="12" style="300" customWidth="1"/>
    <col min="9734" max="9734" width="9.33203125" style="300"/>
    <col min="9735" max="9735" width="12.6640625" style="300" customWidth="1"/>
    <col min="9736" max="9736" width="16.109375" style="300" customWidth="1"/>
    <col min="9737" max="9984" width="9.33203125" style="300"/>
    <col min="9985" max="9985" width="8.6640625" style="300" customWidth="1"/>
    <col min="9986" max="9986" width="4.44140625" style="300" customWidth="1"/>
    <col min="9987" max="9987" width="3.6640625" style="300" customWidth="1"/>
    <col min="9988" max="9988" width="36.33203125" style="300" customWidth="1"/>
    <col min="9989" max="9989" width="12" style="300" customWidth="1"/>
    <col min="9990" max="9990" width="9.33203125" style="300"/>
    <col min="9991" max="9991" width="12.6640625" style="300" customWidth="1"/>
    <col min="9992" max="9992" width="16.109375" style="300" customWidth="1"/>
    <col min="9993" max="10240" width="9.33203125" style="300"/>
    <col min="10241" max="10241" width="8.6640625" style="300" customWidth="1"/>
    <col min="10242" max="10242" width="4.44140625" style="300" customWidth="1"/>
    <col min="10243" max="10243" width="3.6640625" style="300" customWidth="1"/>
    <col min="10244" max="10244" width="36.33203125" style="300" customWidth="1"/>
    <col min="10245" max="10245" width="12" style="300" customWidth="1"/>
    <col min="10246" max="10246" width="9.33203125" style="300"/>
    <col min="10247" max="10247" width="12.6640625" style="300" customWidth="1"/>
    <col min="10248" max="10248" width="16.109375" style="300" customWidth="1"/>
    <col min="10249" max="10496" width="9.33203125" style="300"/>
    <col min="10497" max="10497" width="8.6640625" style="300" customWidth="1"/>
    <col min="10498" max="10498" width="4.44140625" style="300" customWidth="1"/>
    <col min="10499" max="10499" width="3.6640625" style="300" customWidth="1"/>
    <col min="10500" max="10500" width="36.33203125" style="300" customWidth="1"/>
    <col min="10501" max="10501" width="12" style="300" customWidth="1"/>
    <col min="10502" max="10502" width="9.33203125" style="300"/>
    <col min="10503" max="10503" width="12.6640625" style="300" customWidth="1"/>
    <col min="10504" max="10504" width="16.109375" style="300" customWidth="1"/>
    <col min="10505" max="10752" width="9.33203125" style="300"/>
    <col min="10753" max="10753" width="8.6640625" style="300" customWidth="1"/>
    <col min="10754" max="10754" width="4.44140625" style="300" customWidth="1"/>
    <col min="10755" max="10755" width="3.6640625" style="300" customWidth="1"/>
    <col min="10756" max="10756" width="36.33203125" style="300" customWidth="1"/>
    <col min="10757" max="10757" width="12" style="300" customWidth="1"/>
    <col min="10758" max="10758" width="9.33203125" style="300"/>
    <col min="10759" max="10759" width="12.6640625" style="300" customWidth="1"/>
    <col min="10760" max="10760" width="16.109375" style="300" customWidth="1"/>
    <col min="10761" max="11008" width="9.33203125" style="300"/>
    <col min="11009" max="11009" width="8.6640625" style="300" customWidth="1"/>
    <col min="11010" max="11010" width="4.44140625" style="300" customWidth="1"/>
    <col min="11011" max="11011" width="3.6640625" style="300" customWidth="1"/>
    <col min="11012" max="11012" width="36.33203125" style="300" customWidth="1"/>
    <col min="11013" max="11013" width="12" style="300" customWidth="1"/>
    <col min="11014" max="11014" width="9.33203125" style="300"/>
    <col min="11015" max="11015" width="12.6640625" style="300" customWidth="1"/>
    <col min="11016" max="11016" width="16.109375" style="300" customWidth="1"/>
    <col min="11017" max="11264" width="9.33203125" style="300"/>
    <col min="11265" max="11265" width="8.6640625" style="300" customWidth="1"/>
    <col min="11266" max="11266" width="4.44140625" style="300" customWidth="1"/>
    <col min="11267" max="11267" width="3.6640625" style="300" customWidth="1"/>
    <col min="11268" max="11268" width="36.33203125" style="300" customWidth="1"/>
    <col min="11269" max="11269" width="12" style="300" customWidth="1"/>
    <col min="11270" max="11270" width="9.33203125" style="300"/>
    <col min="11271" max="11271" width="12.6640625" style="300" customWidth="1"/>
    <col min="11272" max="11272" width="16.109375" style="300" customWidth="1"/>
    <col min="11273" max="11520" width="9.33203125" style="300"/>
    <col min="11521" max="11521" width="8.6640625" style="300" customWidth="1"/>
    <col min="11522" max="11522" width="4.44140625" style="300" customWidth="1"/>
    <col min="11523" max="11523" width="3.6640625" style="300" customWidth="1"/>
    <col min="11524" max="11524" width="36.33203125" style="300" customWidth="1"/>
    <col min="11525" max="11525" width="12" style="300" customWidth="1"/>
    <col min="11526" max="11526" width="9.33203125" style="300"/>
    <col min="11527" max="11527" width="12.6640625" style="300" customWidth="1"/>
    <col min="11528" max="11528" width="16.109375" style="300" customWidth="1"/>
    <col min="11529" max="11776" width="9.33203125" style="300"/>
    <col min="11777" max="11777" width="8.6640625" style="300" customWidth="1"/>
    <col min="11778" max="11778" width="4.44140625" style="300" customWidth="1"/>
    <col min="11779" max="11779" width="3.6640625" style="300" customWidth="1"/>
    <col min="11780" max="11780" width="36.33203125" style="300" customWidth="1"/>
    <col min="11781" max="11781" width="12" style="300" customWidth="1"/>
    <col min="11782" max="11782" width="9.33203125" style="300"/>
    <col min="11783" max="11783" width="12.6640625" style="300" customWidth="1"/>
    <col min="11784" max="11784" width="16.109375" style="300" customWidth="1"/>
    <col min="11785" max="12032" width="9.33203125" style="300"/>
    <col min="12033" max="12033" width="8.6640625" style="300" customWidth="1"/>
    <col min="12034" max="12034" width="4.44140625" style="300" customWidth="1"/>
    <col min="12035" max="12035" width="3.6640625" style="300" customWidth="1"/>
    <col min="12036" max="12036" width="36.33203125" style="300" customWidth="1"/>
    <col min="12037" max="12037" width="12" style="300" customWidth="1"/>
    <col min="12038" max="12038" width="9.33203125" style="300"/>
    <col min="12039" max="12039" width="12.6640625" style="300" customWidth="1"/>
    <col min="12040" max="12040" width="16.109375" style="300" customWidth="1"/>
    <col min="12041" max="12288" width="9.33203125" style="300"/>
    <col min="12289" max="12289" width="8.6640625" style="300" customWidth="1"/>
    <col min="12290" max="12290" width="4.44140625" style="300" customWidth="1"/>
    <col min="12291" max="12291" width="3.6640625" style="300" customWidth="1"/>
    <col min="12292" max="12292" width="36.33203125" style="300" customWidth="1"/>
    <col min="12293" max="12293" width="12" style="300" customWidth="1"/>
    <col min="12294" max="12294" width="9.33203125" style="300"/>
    <col min="12295" max="12295" width="12.6640625" style="300" customWidth="1"/>
    <col min="12296" max="12296" width="16.109375" style="300" customWidth="1"/>
    <col min="12297" max="12544" width="9.33203125" style="300"/>
    <col min="12545" max="12545" width="8.6640625" style="300" customWidth="1"/>
    <col min="12546" max="12546" width="4.44140625" style="300" customWidth="1"/>
    <col min="12547" max="12547" width="3.6640625" style="300" customWidth="1"/>
    <col min="12548" max="12548" width="36.33203125" style="300" customWidth="1"/>
    <col min="12549" max="12549" width="12" style="300" customWidth="1"/>
    <col min="12550" max="12550" width="9.33203125" style="300"/>
    <col min="12551" max="12551" width="12.6640625" style="300" customWidth="1"/>
    <col min="12552" max="12552" width="16.109375" style="300" customWidth="1"/>
    <col min="12553" max="12800" width="9.33203125" style="300"/>
    <col min="12801" max="12801" width="8.6640625" style="300" customWidth="1"/>
    <col min="12802" max="12802" width="4.44140625" style="300" customWidth="1"/>
    <col min="12803" max="12803" width="3.6640625" style="300" customWidth="1"/>
    <col min="12804" max="12804" width="36.33203125" style="300" customWidth="1"/>
    <col min="12805" max="12805" width="12" style="300" customWidth="1"/>
    <col min="12806" max="12806" width="9.33203125" style="300"/>
    <col min="12807" max="12807" width="12.6640625" style="300" customWidth="1"/>
    <col min="12808" max="12808" width="16.109375" style="300" customWidth="1"/>
    <col min="12809" max="13056" width="9.33203125" style="300"/>
    <col min="13057" max="13057" width="8.6640625" style="300" customWidth="1"/>
    <col min="13058" max="13058" width="4.44140625" style="300" customWidth="1"/>
    <col min="13059" max="13059" width="3.6640625" style="300" customWidth="1"/>
    <col min="13060" max="13060" width="36.33203125" style="300" customWidth="1"/>
    <col min="13061" max="13061" width="12" style="300" customWidth="1"/>
    <col min="13062" max="13062" width="9.33203125" style="300"/>
    <col min="13063" max="13063" width="12.6640625" style="300" customWidth="1"/>
    <col min="13064" max="13064" width="16.109375" style="300" customWidth="1"/>
    <col min="13065" max="13312" width="9.33203125" style="300"/>
    <col min="13313" max="13313" width="8.6640625" style="300" customWidth="1"/>
    <col min="13314" max="13314" width="4.44140625" style="300" customWidth="1"/>
    <col min="13315" max="13315" width="3.6640625" style="300" customWidth="1"/>
    <col min="13316" max="13316" width="36.33203125" style="300" customWidth="1"/>
    <col min="13317" max="13317" width="12" style="300" customWidth="1"/>
    <col min="13318" max="13318" width="9.33203125" style="300"/>
    <col min="13319" max="13319" width="12.6640625" style="300" customWidth="1"/>
    <col min="13320" max="13320" width="16.109375" style="300" customWidth="1"/>
    <col min="13321" max="13568" width="9.33203125" style="300"/>
    <col min="13569" max="13569" width="8.6640625" style="300" customWidth="1"/>
    <col min="13570" max="13570" width="4.44140625" style="300" customWidth="1"/>
    <col min="13571" max="13571" width="3.6640625" style="300" customWidth="1"/>
    <col min="13572" max="13572" width="36.33203125" style="300" customWidth="1"/>
    <col min="13573" max="13573" width="12" style="300" customWidth="1"/>
    <col min="13574" max="13574" width="9.33203125" style="300"/>
    <col min="13575" max="13575" width="12.6640625" style="300" customWidth="1"/>
    <col min="13576" max="13576" width="16.109375" style="300" customWidth="1"/>
    <col min="13577" max="13824" width="9.33203125" style="300"/>
    <col min="13825" max="13825" width="8.6640625" style="300" customWidth="1"/>
    <col min="13826" max="13826" width="4.44140625" style="300" customWidth="1"/>
    <col min="13827" max="13827" width="3.6640625" style="300" customWidth="1"/>
    <col min="13828" max="13828" width="36.33203125" style="300" customWidth="1"/>
    <col min="13829" max="13829" width="12" style="300" customWidth="1"/>
    <col min="13830" max="13830" width="9.33203125" style="300"/>
    <col min="13831" max="13831" width="12.6640625" style="300" customWidth="1"/>
    <col min="13832" max="13832" width="16.109375" style="300" customWidth="1"/>
    <col min="13833" max="14080" width="9.33203125" style="300"/>
    <col min="14081" max="14081" width="8.6640625" style="300" customWidth="1"/>
    <col min="14082" max="14082" width="4.44140625" style="300" customWidth="1"/>
    <col min="14083" max="14083" width="3.6640625" style="300" customWidth="1"/>
    <col min="14084" max="14084" width="36.33203125" style="300" customWidth="1"/>
    <col min="14085" max="14085" width="12" style="300" customWidth="1"/>
    <col min="14086" max="14086" width="9.33203125" style="300"/>
    <col min="14087" max="14087" width="12.6640625" style="300" customWidth="1"/>
    <col min="14088" max="14088" width="16.109375" style="300" customWidth="1"/>
    <col min="14089" max="14336" width="9.33203125" style="300"/>
    <col min="14337" max="14337" width="8.6640625" style="300" customWidth="1"/>
    <col min="14338" max="14338" width="4.44140625" style="300" customWidth="1"/>
    <col min="14339" max="14339" width="3.6640625" style="300" customWidth="1"/>
    <col min="14340" max="14340" width="36.33203125" style="300" customWidth="1"/>
    <col min="14341" max="14341" width="12" style="300" customWidth="1"/>
    <col min="14342" max="14342" width="9.33203125" style="300"/>
    <col min="14343" max="14343" width="12.6640625" style="300" customWidth="1"/>
    <col min="14344" max="14344" width="16.109375" style="300" customWidth="1"/>
    <col min="14345" max="14592" width="9.33203125" style="300"/>
    <col min="14593" max="14593" width="8.6640625" style="300" customWidth="1"/>
    <col min="14594" max="14594" width="4.44140625" style="300" customWidth="1"/>
    <col min="14595" max="14595" width="3.6640625" style="300" customWidth="1"/>
    <col min="14596" max="14596" width="36.33203125" style="300" customWidth="1"/>
    <col min="14597" max="14597" width="12" style="300" customWidth="1"/>
    <col min="14598" max="14598" width="9.33203125" style="300"/>
    <col min="14599" max="14599" width="12.6640625" style="300" customWidth="1"/>
    <col min="14600" max="14600" width="16.109375" style="300" customWidth="1"/>
    <col min="14601" max="14848" width="9.33203125" style="300"/>
    <col min="14849" max="14849" width="8.6640625" style="300" customWidth="1"/>
    <col min="14850" max="14850" width="4.44140625" style="300" customWidth="1"/>
    <col min="14851" max="14851" width="3.6640625" style="300" customWidth="1"/>
    <col min="14852" max="14852" width="36.33203125" style="300" customWidth="1"/>
    <col min="14853" max="14853" width="12" style="300" customWidth="1"/>
    <col min="14854" max="14854" width="9.33203125" style="300"/>
    <col min="14855" max="14855" width="12.6640625" style="300" customWidth="1"/>
    <col min="14856" max="14856" width="16.109375" style="300" customWidth="1"/>
    <col min="14857" max="15104" width="9.33203125" style="300"/>
    <col min="15105" max="15105" width="8.6640625" style="300" customWidth="1"/>
    <col min="15106" max="15106" width="4.44140625" style="300" customWidth="1"/>
    <col min="15107" max="15107" width="3.6640625" style="300" customWidth="1"/>
    <col min="15108" max="15108" width="36.33203125" style="300" customWidth="1"/>
    <col min="15109" max="15109" width="12" style="300" customWidth="1"/>
    <col min="15110" max="15110" width="9.33203125" style="300"/>
    <col min="15111" max="15111" width="12.6640625" style="300" customWidth="1"/>
    <col min="15112" max="15112" width="16.109375" style="300" customWidth="1"/>
    <col min="15113" max="15360" width="9.33203125" style="300"/>
    <col min="15361" max="15361" width="8.6640625" style="300" customWidth="1"/>
    <col min="15362" max="15362" width="4.44140625" style="300" customWidth="1"/>
    <col min="15363" max="15363" width="3.6640625" style="300" customWidth="1"/>
    <col min="15364" max="15364" width="36.33203125" style="300" customWidth="1"/>
    <col min="15365" max="15365" width="12" style="300" customWidth="1"/>
    <col min="15366" max="15366" width="9.33203125" style="300"/>
    <col min="15367" max="15367" width="12.6640625" style="300" customWidth="1"/>
    <col min="15368" max="15368" width="16.109375" style="300" customWidth="1"/>
    <col min="15369" max="15616" width="9.33203125" style="300"/>
    <col min="15617" max="15617" width="8.6640625" style="300" customWidth="1"/>
    <col min="15618" max="15618" width="4.44140625" style="300" customWidth="1"/>
    <col min="15619" max="15619" width="3.6640625" style="300" customWidth="1"/>
    <col min="15620" max="15620" width="36.33203125" style="300" customWidth="1"/>
    <col min="15621" max="15621" width="12" style="300" customWidth="1"/>
    <col min="15622" max="15622" width="9.33203125" style="300"/>
    <col min="15623" max="15623" width="12.6640625" style="300" customWidth="1"/>
    <col min="15624" max="15624" width="16.109375" style="300" customWidth="1"/>
    <col min="15625" max="15872" width="9.33203125" style="300"/>
    <col min="15873" max="15873" width="8.6640625" style="300" customWidth="1"/>
    <col min="15874" max="15874" width="4.44140625" style="300" customWidth="1"/>
    <col min="15875" max="15875" width="3.6640625" style="300" customWidth="1"/>
    <col min="15876" max="15876" width="36.33203125" style="300" customWidth="1"/>
    <col min="15877" max="15877" width="12" style="300" customWidth="1"/>
    <col min="15878" max="15878" width="9.33203125" style="300"/>
    <col min="15879" max="15879" width="12.6640625" style="300" customWidth="1"/>
    <col min="15880" max="15880" width="16.109375" style="300" customWidth="1"/>
    <col min="15881" max="16128" width="9.33203125" style="300"/>
    <col min="16129" max="16129" width="8.6640625" style="300" customWidth="1"/>
    <col min="16130" max="16130" width="4.44140625" style="300" customWidth="1"/>
    <col min="16131" max="16131" width="3.6640625" style="300" customWidth="1"/>
    <col min="16132" max="16132" width="36.33203125" style="300" customWidth="1"/>
    <col min="16133" max="16133" width="12" style="300" customWidth="1"/>
    <col min="16134" max="16134" width="9.33203125" style="300"/>
    <col min="16135" max="16135" width="12.6640625" style="300" customWidth="1"/>
    <col min="16136" max="16136" width="16.109375" style="300" customWidth="1"/>
    <col min="16137" max="16384" width="9.33203125" style="300"/>
  </cols>
  <sheetData>
    <row r="1" spans="1:8" s="297" customFormat="1" ht="21">
      <c r="A1" s="297" t="str">
        <f>'B-M0200'!A1:B1</f>
        <v>CONTRACT NO:LDPWRI-ROADS/18001</v>
      </c>
      <c r="H1" s="298"/>
    </row>
    <row r="2" spans="1:8" s="297" customFormat="1" ht="13.2">
      <c r="A2" s="297" t="str">
        <f>'B-M0200'!A2</f>
        <v>HOUSEHOLD ROUTINE ROAD MAINTENANCE PROJECT</v>
      </c>
    </row>
    <row r="3" spans="1:8" s="297" customFormat="1" ht="13.2">
      <c r="A3" s="297" t="str">
        <f>'B-M0200'!A3:B3</f>
        <v>POLOKWANE MUNICIPALITY</v>
      </c>
    </row>
    <row r="4" spans="1:8" ht="14.4" thickBot="1">
      <c r="A4" s="381"/>
      <c r="B4" s="381"/>
      <c r="C4" s="381"/>
      <c r="D4" s="381"/>
      <c r="E4" s="381"/>
      <c r="F4" s="382"/>
      <c r="G4" s="383"/>
      <c r="H4" s="383"/>
    </row>
    <row r="5" spans="1:8" ht="14.4" thickBot="1">
      <c r="A5" s="52" t="s">
        <v>9</v>
      </c>
      <c r="B5" s="608" t="s">
        <v>0</v>
      </c>
      <c r="C5" s="609"/>
      <c r="D5" s="610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5" t="s">
        <v>610</v>
      </c>
      <c r="B6" s="426" t="s">
        <v>617</v>
      </c>
      <c r="C6" s="427"/>
      <c r="D6" s="424"/>
      <c r="E6" s="302"/>
      <c r="F6" s="308"/>
      <c r="G6" s="309"/>
      <c r="H6" s="310"/>
    </row>
    <row r="7" spans="1:8">
      <c r="A7" s="311"/>
      <c r="B7" s="312"/>
      <c r="C7" s="306"/>
      <c r="D7" s="307"/>
      <c r="E7" s="302"/>
      <c r="F7" s="308"/>
      <c r="G7" s="309"/>
      <c r="H7" s="310"/>
    </row>
    <row r="8" spans="1:8">
      <c r="A8" s="313" t="s">
        <v>603</v>
      </c>
      <c r="B8" s="305" t="s">
        <v>687</v>
      </c>
      <c r="C8" s="299"/>
      <c r="D8" s="307"/>
      <c r="E8" s="330"/>
      <c r="F8" s="302"/>
      <c r="G8" s="331"/>
      <c r="H8" s="332"/>
    </row>
    <row r="9" spans="1:8">
      <c r="A9" s="313"/>
      <c r="B9" s="305" t="s">
        <v>688</v>
      </c>
      <c r="C9" s="299"/>
      <c r="D9" s="307"/>
      <c r="E9" s="302"/>
      <c r="F9" s="308"/>
      <c r="G9" s="309"/>
      <c r="H9" s="310"/>
    </row>
    <row r="10" spans="1:8">
      <c r="A10" s="313"/>
      <c r="B10" s="305" t="s">
        <v>689</v>
      </c>
      <c r="C10" s="299"/>
      <c r="D10" s="307"/>
      <c r="E10" s="330" t="s">
        <v>614</v>
      </c>
      <c r="F10" s="302">
        <v>1</v>
      </c>
      <c r="G10" s="331"/>
      <c r="H10" s="332"/>
    </row>
    <row r="11" spans="1:8">
      <c r="A11" s="333"/>
      <c r="B11" s="312"/>
      <c r="C11" s="611"/>
      <c r="D11" s="612"/>
      <c r="E11" s="302"/>
      <c r="F11" s="308"/>
      <c r="G11" s="319"/>
      <c r="H11" s="310"/>
    </row>
    <row r="12" spans="1:8" ht="12.75" customHeight="1">
      <c r="A12" s="313" t="s">
        <v>720</v>
      </c>
      <c r="B12" s="305" t="s">
        <v>619</v>
      </c>
      <c r="C12" s="334"/>
      <c r="D12" s="335"/>
      <c r="E12" s="330" t="s">
        <v>614</v>
      </c>
      <c r="F12" s="302">
        <v>1</v>
      </c>
      <c r="G12" s="331"/>
      <c r="H12" s="332"/>
    </row>
    <row r="13" spans="1:8">
      <c r="A13" s="317"/>
      <c r="B13" s="305"/>
      <c r="C13" s="299"/>
      <c r="D13" s="307"/>
      <c r="E13" s="302"/>
      <c r="F13" s="308"/>
      <c r="G13" s="319"/>
      <c r="H13" s="310"/>
    </row>
    <row r="14" spans="1:8">
      <c r="A14" s="336" t="s">
        <v>721</v>
      </c>
      <c r="B14" s="305" t="s">
        <v>620</v>
      </c>
      <c r="C14" s="299"/>
      <c r="D14" s="307"/>
      <c r="E14" s="314" t="s">
        <v>21</v>
      </c>
      <c r="F14" s="302">
        <v>1</v>
      </c>
      <c r="G14" s="310">
        <f>30000*36</f>
        <v>1080000</v>
      </c>
      <c r="H14" s="332">
        <f>F14*G14</f>
        <v>1080000</v>
      </c>
    </row>
    <row r="15" spans="1:8">
      <c r="A15" s="336"/>
      <c r="B15" s="305"/>
      <c r="C15" s="299"/>
      <c r="D15" s="307"/>
      <c r="E15" s="337"/>
      <c r="F15" s="302"/>
      <c r="G15" s="302"/>
      <c r="H15" s="310"/>
    </row>
    <row r="16" spans="1:8">
      <c r="A16" s="336" t="s">
        <v>722</v>
      </c>
      <c r="B16" s="305" t="s">
        <v>621</v>
      </c>
      <c r="C16" s="320"/>
      <c r="D16" s="316"/>
      <c r="E16" s="337"/>
      <c r="F16" s="302"/>
      <c r="G16" s="302"/>
      <c r="H16" s="310"/>
    </row>
    <row r="17" spans="1:8">
      <c r="A17" s="313"/>
      <c r="B17" s="305" t="s">
        <v>622</v>
      </c>
      <c r="C17" s="320"/>
      <c r="D17" s="316"/>
      <c r="E17" s="314" t="s">
        <v>21</v>
      </c>
      <c r="F17" s="302">
        <v>1</v>
      </c>
      <c r="G17" s="310">
        <v>700000</v>
      </c>
      <c r="H17" s="332">
        <f>F17*G17</f>
        <v>700000</v>
      </c>
    </row>
    <row r="18" spans="1:8">
      <c r="A18" s="317"/>
      <c r="B18" s="305"/>
      <c r="C18" s="299"/>
      <c r="D18" s="307"/>
      <c r="E18" s="337"/>
      <c r="F18" s="302"/>
      <c r="G18" s="310"/>
      <c r="H18" s="310"/>
    </row>
    <row r="19" spans="1:8">
      <c r="A19" s="317"/>
      <c r="B19" s="312" t="s">
        <v>606</v>
      </c>
      <c r="C19" s="306" t="s">
        <v>607</v>
      </c>
      <c r="D19" s="318"/>
      <c r="E19" s="314"/>
      <c r="F19" s="302"/>
      <c r="G19" s="310"/>
      <c r="H19" s="310"/>
    </row>
    <row r="20" spans="1:8">
      <c r="A20" s="317"/>
      <c r="B20" s="312"/>
      <c r="C20" s="306" t="s">
        <v>608</v>
      </c>
      <c r="D20" s="318"/>
      <c r="E20" s="337"/>
      <c r="F20" s="302"/>
      <c r="G20" s="310"/>
      <c r="H20" s="310"/>
    </row>
    <row r="21" spans="1:8">
      <c r="A21" s="317"/>
      <c r="B21" s="312"/>
      <c r="C21" s="306" t="s">
        <v>692</v>
      </c>
      <c r="D21" s="318"/>
      <c r="E21" s="314" t="s">
        <v>21</v>
      </c>
      <c r="F21" s="302">
        <v>1</v>
      </c>
      <c r="G21" s="310">
        <f>SUM(G14,G17)*7.5%</f>
        <v>133500</v>
      </c>
      <c r="H21" s="332">
        <f>F21*G21</f>
        <v>133500</v>
      </c>
    </row>
    <row r="22" spans="1:8" ht="10.199999999999999" customHeight="1">
      <c r="A22" s="313"/>
      <c r="B22" s="305"/>
      <c r="C22" s="320"/>
      <c r="D22" s="316"/>
      <c r="E22" s="337"/>
      <c r="F22" s="302"/>
      <c r="G22" s="303"/>
      <c r="H22" s="319"/>
    </row>
    <row r="23" spans="1:8">
      <c r="A23" s="336" t="s">
        <v>723</v>
      </c>
      <c r="B23" s="305" t="s">
        <v>623</v>
      </c>
      <c r="C23" s="320"/>
      <c r="D23" s="316"/>
      <c r="E23" s="386"/>
      <c r="F23" s="302"/>
      <c r="G23" s="303"/>
      <c r="H23" s="332"/>
    </row>
    <row r="24" spans="1:8">
      <c r="A24" s="333"/>
      <c r="B24" s="312"/>
      <c r="C24" s="320" t="s">
        <v>624</v>
      </c>
      <c r="D24" s="316"/>
      <c r="E24" s="337"/>
      <c r="F24" s="302"/>
      <c r="G24" s="302"/>
      <c r="H24" s="338"/>
    </row>
    <row r="25" spans="1:8">
      <c r="A25" s="333"/>
      <c r="B25" s="312"/>
      <c r="C25" s="320" t="s">
        <v>625</v>
      </c>
      <c r="D25" s="322"/>
      <c r="E25" s="337"/>
      <c r="F25" s="302"/>
      <c r="G25" s="302"/>
      <c r="H25" s="319"/>
    </row>
    <row r="26" spans="1:8">
      <c r="A26" s="317"/>
      <c r="B26" s="312"/>
      <c r="C26" s="320" t="s">
        <v>626</v>
      </c>
      <c r="D26" s="316"/>
      <c r="E26" s="302"/>
      <c r="F26" s="302"/>
      <c r="G26" s="319"/>
      <c r="H26" s="310"/>
    </row>
    <row r="27" spans="1:8">
      <c r="A27" s="317"/>
      <c r="B27" s="312"/>
      <c r="C27" s="320" t="s">
        <v>627</v>
      </c>
      <c r="D27" s="322"/>
      <c r="E27" s="302"/>
      <c r="F27" s="302"/>
      <c r="G27" s="319"/>
      <c r="H27" s="310"/>
    </row>
    <row r="28" spans="1:8">
      <c r="A28" s="317"/>
      <c r="B28" s="312"/>
      <c r="C28" s="320" t="s">
        <v>628</v>
      </c>
      <c r="D28" s="316"/>
      <c r="E28" s="386" t="s">
        <v>618</v>
      </c>
      <c r="F28" s="302">
        <v>36</v>
      </c>
      <c r="G28" s="310"/>
      <c r="H28" s="332"/>
    </row>
    <row r="29" spans="1:8" ht="8.4" customHeight="1">
      <c r="A29" s="317"/>
      <c r="B29" s="312"/>
      <c r="C29" s="320"/>
      <c r="D29" s="316"/>
      <c r="E29" s="386"/>
      <c r="F29" s="302"/>
      <c r="G29" s="310"/>
      <c r="H29" s="338"/>
    </row>
    <row r="30" spans="1:8">
      <c r="A30" s="336" t="s">
        <v>814</v>
      </c>
      <c r="B30" s="305" t="s">
        <v>870</v>
      </c>
      <c r="C30" s="507"/>
      <c r="D30" s="508"/>
      <c r="E30" s="302"/>
      <c r="F30" s="308"/>
      <c r="G30" s="310"/>
      <c r="H30" s="338"/>
    </row>
    <row r="31" spans="1:8">
      <c r="A31" s="317"/>
      <c r="B31" s="312"/>
      <c r="C31" s="320"/>
      <c r="D31" s="316"/>
      <c r="E31" s="302"/>
      <c r="F31" s="323"/>
      <c r="G31" s="310"/>
      <c r="H31" s="338"/>
    </row>
    <row r="32" spans="1:8">
      <c r="A32" s="317"/>
      <c r="B32" s="312" t="s">
        <v>606</v>
      </c>
      <c r="C32" s="306" t="s">
        <v>815</v>
      </c>
      <c r="D32" s="508"/>
      <c r="E32" s="302" t="s">
        <v>19</v>
      </c>
      <c r="F32" s="308">
        <f>300*2*3</f>
        <v>1800</v>
      </c>
      <c r="G32" s="310"/>
      <c r="H32" s="332"/>
    </row>
    <row r="33" spans="1:8">
      <c r="A33" s="317"/>
      <c r="B33" s="312"/>
      <c r="C33" s="320"/>
      <c r="D33" s="316"/>
      <c r="E33" s="302"/>
      <c r="F33" s="308"/>
      <c r="G33" s="310"/>
      <c r="H33" s="338"/>
    </row>
    <row r="34" spans="1:8">
      <c r="A34" s="317"/>
      <c r="B34" s="312" t="s">
        <v>612</v>
      </c>
      <c r="C34" s="306" t="s">
        <v>816</v>
      </c>
      <c r="D34" s="316"/>
      <c r="E34" s="302" t="s">
        <v>19</v>
      </c>
      <c r="F34" s="308">
        <f>300*2*3</f>
        <v>1800</v>
      </c>
      <c r="G34" s="310"/>
      <c r="H34" s="332"/>
    </row>
    <row r="35" spans="1:8">
      <c r="A35" s="317"/>
      <c r="B35" s="312"/>
      <c r="C35" s="320"/>
      <c r="D35" s="316"/>
      <c r="E35" s="302"/>
      <c r="F35" s="308"/>
      <c r="G35" s="310"/>
      <c r="H35" s="338"/>
    </row>
    <row r="36" spans="1:8">
      <c r="A36" s="317"/>
      <c r="B36" s="524" t="s">
        <v>817</v>
      </c>
      <c r="C36" s="320" t="s">
        <v>818</v>
      </c>
      <c r="D36" s="316"/>
      <c r="E36" s="302" t="s">
        <v>19</v>
      </c>
      <c r="F36" s="308">
        <f>300*2*3</f>
        <v>1800</v>
      </c>
      <c r="G36" s="310"/>
      <c r="H36" s="332"/>
    </row>
    <row r="37" spans="1:8">
      <c r="A37" s="317"/>
      <c r="B37" s="312"/>
      <c r="C37" s="320"/>
      <c r="D37" s="316"/>
      <c r="E37" s="302"/>
      <c r="F37" s="308"/>
      <c r="G37" s="310"/>
      <c r="H37" s="338"/>
    </row>
    <row r="38" spans="1:8">
      <c r="A38" s="317"/>
      <c r="B38" s="312" t="s">
        <v>644</v>
      </c>
      <c r="C38" s="306" t="s">
        <v>819</v>
      </c>
      <c r="D38" s="307"/>
      <c r="E38" s="302" t="s">
        <v>19</v>
      </c>
      <c r="F38" s="308">
        <f>300*2*3</f>
        <v>1800</v>
      </c>
      <c r="G38" s="310"/>
      <c r="H38" s="332"/>
    </row>
    <row r="39" spans="1:8">
      <c r="A39" s="317"/>
      <c r="B39" s="312"/>
      <c r="C39" s="306"/>
      <c r="D39" s="508"/>
      <c r="E39" s="302"/>
      <c r="F39" s="308"/>
      <c r="G39" s="310"/>
      <c r="H39" s="338"/>
    </row>
    <row r="40" spans="1:8">
      <c r="A40" s="317"/>
      <c r="B40" s="312" t="s">
        <v>820</v>
      </c>
      <c r="C40" s="320" t="s">
        <v>821</v>
      </c>
      <c r="D40" s="316"/>
      <c r="E40" s="302" t="s">
        <v>19</v>
      </c>
      <c r="F40" s="308">
        <f>300*2*3</f>
        <v>1800</v>
      </c>
      <c r="G40" s="310"/>
      <c r="H40" s="332"/>
    </row>
    <row r="41" spans="1:8">
      <c r="A41" s="317"/>
      <c r="B41" s="312"/>
      <c r="C41" s="306"/>
      <c r="D41" s="316"/>
      <c r="E41" s="302"/>
      <c r="F41" s="525"/>
      <c r="G41" s="310"/>
      <c r="H41" s="338"/>
    </row>
    <row r="42" spans="1:8">
      <c r="A42" s="317"/>
      <c r="B42" s="312" t="s">
        <v>367</v>
      </c>
      <c r="C42" s="320" t="s">
        <v>822</v>
      </c>
      <c r="D42" s="316"/>
      <c r="E42" s="302" t="s">
        <v>19</v>
      </c>
      <c r="F42" s="308">
        <v>100</v>
      </c>
      <c r="G42" s="310"/>
      <c r="H42" s="332"/>
    </row>
    <row r="43" spans="1:8" ht="9.6" customHeight="1">
      <c r="A43" s="317"/>
      <c r="B43" s="524"/>
      <c r="C43" s="320"/>
      <c r="D43" s="316"/>
      <c r="E43" s="302"/>
      <c r="F43" s="308"/>
      <c r="G43" s="310"/>
      <c r="H43" s="338"/>
    </row>
    <row r="44" spans="1:8">
      <c r="A44" s="336" t="s">
        <v>823</v>
      </c>
      <c r="B44" s="305" t="s">
        <v>824</v>
      </c>
      <c r="C44" s="320"/>
      <c r="D44" s="316"/>
      <c r="E44" s="302"/>
      <c r="F44" s="308"/>
      <c r="G44" s="310"/>
      <c r="H44" s="338"/>
    </row>
    <row r="45" spans="1:8">
      <c r="A45" s="317"/>
      <c r="B45" s="312"/>
      <c r="C45" s="320"/>
      <c r="D45" s="316"/>
      <c r="E45" s="302"/>
      <c r="F45" s="323"/>
      <c r="G45" s="310"/>
      <c r="H45" s="338"/>
    </row>
    <row r="46" spans="1:8">
      <c r="A46" s="317"/>
      <c r="B46" s="312" t="s">
        <v>606</v>
      </c>
      <c r="C46" s="306" t="s">
        <v>825</v>
      </c>
      <c r="D46" s="508"/>
      <c r="E46" s="302" t="s">
        <v>19</v>
      </c>
      <c r="F46" s="308">
        <v>5</v>
      </c>
      <c r="G46" s="319"/>
      <c r="H46" s="332"/>
    </row>
    <row r="47" spans="1:8">
      <c r="A47" s="317"/>
      <c r="B47" s="312"/>
      <c r="C47" s="306"/>
      <c r="D47" s="508"/>
      <c r="E47" s="302"/>
      <c r="F47" s="308"/>
      <c r="G47" s="319"/>
      <c r="H47" s="310"/>
    </row>
    <row r="48" spans="1:8">
      <c r="A48" s="317"/>
      <c r="B48" s="312" t="s">
        <v>612</v>
      </c>
      <c r="C48" s="306" t="s">
        <v>826</v>
      </c>
      <c r="D48" s="508"/>
      <c r="E48" s="302" t="s">
        <v>19</v>
      </c>
      <c r="F48" s="308">
        <v>5</v>
      </c>
      <c r="G48" s="319"/>
      <c r="H48" s="332"/>
    </row>
    <row r="49" spans="1:8">
      <c r="A49" s="317"/>
      <c r="B49" s="312"/>
      <c r="C49" s="306"/>
      <c r="D49" s="508"/>
      <c r="E49" s="302"/>
      <c r="F49" s="308"/>
      <c r="G49" s="319"/>
      <c r="H49" s="310"/>
    </row>
    <row r="50" spans="1:8">
      <c r="A50" s="317"/>
      <c r="B50" s="312" t="s">
        <v>636</v>
      </c>
      <c r="C50" s="306" t="s">
        <v>827</v>
      </c>
      <c r="D50" s="508"/>
      <c r="E50" s="302" t="s">
        <v>19</v>
      </c>
      <c r="F50" s="308">
        <v>5</v>
      </c>
      <c r="G50" s="319"/>
      <c r="H50" s="332"/>
    </row>
    <row r="51" spans="1:8">
      <c r="A51" s="317"/>
      <c r="B51" s="312"/>
      <c r="C51" s="320"/>
      <c r="D51" s="316"/>
      <c r="E51" s="302"/>
      <c r="F51" s="308"/>
      <c r="G51" s="319"/>
      <c r="H51" s="310"/>
    </row>
    <row r="52" spans="1:8">
      <c r="A52" s="336" t="s">
        <v>828</v>
      </c>
      <c r="B52" s="305" t="s">
        <v>829</v>
      </c>
      <c r="C52" s="306"/>
      <c r="D52" s="316"/>
      <c r="E52" s="302"/>
      <c r="F52" s="308"/>
      <c r="G52" s="319"/>
      <c r="H52" s="310"/>
    </row>
    <row r="53" spans="1:8" ht="8.4" customHeight="1">
      <c r="A53" s="317"/>
      <c r="B53" s="312"/>
      <c r="C53" s="320"/>
      <c r="D53" s="316"/>
      <c r="E53" s="302"/>
      <c r="F53" s="308"/>
      <c r="G53" s="319"/>
      <c r="H53" s="310"/>
    </row>
    <row r="54" spans="1:8">
      <c r="A54" s="317"/>
      <c r="B54" s="524" t="s">
        <v>606</v>
      </c>
      <c r="C54" s="320" t="s">
        <v>830</v>
      </c>
      <c r="D54" s="316"/>
      <c r="E54" s="302" t="s">
        <v>19</v>
      </c>
      <c r="F54" s="308">
        <v>5</v>
      </c>
      <c r="G54" s="319"/>
      <c r="H54" s="332"/>
    </row>
    <row r="55" spans="1:8" ht="14.4" thickBot="1">
      <c r="A55" s="452"/>
      <c r="B55" s="453"/>
      <c r="C55" s="454"/>
      <c r="D55" s="455"/>
      <c r="E55" s="450"/>
      <c r="F55" s="451"/>
      <c r="G55" s="457"/>
      <c r="H55" s="456"/>
    </row>
    <row r="56" spans="1:8" ht="19.5" customHeight="1" thickBot="1">
      <c r="A56" s="444" t="s">
        <v>609</v>
      </c>
      <c r="B56" s="439" t="s">
        <v>8</v>
      </c>
      <c r="C56" s="440"/>
      <c r="D56" s="441"/>
      <c r="E56" s="442"/>
      <c r="F56" s="443"/>
      <c r="G56" s="435"/>
      <c r="H56" s="445"/>
    </row>
    <row r="57" spans="1:8">
      <c r="A57" s="446"/>
      <c r="B57" s="446"/>
      <c r="C57" s="446"/>
      <c r="D57" s="446"/>
      <c r="E57" s="447"/>
      <c r="F57" s="448"/>
      <c r="G57" s="447"/>
      <c r="H57" s="449"/>
    </row>
  </sheetData>
  <mergeCells count="2">
    <mergeCell ref="C11:D11"/>
    <mergeCell ref="B5:D5"/>
  </mergeCells>
  <pageMargins left="0.7" right="0.7" top="0.75" bottom="0.75" header="0.3" footer="0.3"/>
  <pageSetup scale="91" orientation="portrait" horizontalDpi="4294967294" verticalDpi="4294967294" r:id="rId1"/>
  <headerFooter>
    <oddFooter>&amp;C108-33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view="pageLayout" zoomScaleNormal="100" zoomScaleSheetLayoutView="100" workbookViewId="0">
      <selection activeCell="E36" sqref="E36"/>
    </sheetView>
  </sheetViews>
  <sheetFormatPr defaultRowHeight="13.2"/>
  <cols>
    <col min="1" max="1" width="8.77734375" style="339" customWidth="1"/>
    <col min="2" max="2" width="3.77734375" style="339" customWidth="1"/>
    <col min="3" max="3" width="37" style="340" customWidth="1"/>
    <col min="4" max="4" width="6.6640625" style="341" bestFit="1" customWidth="1"/>
    <col min="5" max="5" width="13.109375" style="342" customWidth="1"/>
    <col min="6" max="6" width="15.6640625" style="342" customWidth="1"/>
    <col min="7" max="7" width="15.109375" style="340" customWidth="1"/>
    <col min="8" max="255" width="9.33203125" style="340"/>
    <col min="256" max="256" width="8.109375" style="340" customWidth="1"/>
    <col min="257" max="257" width="3.77734375" style="340" customWidth="1"/>
    <col min="258" max="258" width="37" style="340" customWidth="1"/>
    <col min="259" max="259" width="9.77734375" style="340" customWidth="1"/>
    <col min="260" max="260" width="12" style="340" bestFit="1" customWidth="1"/>
    <col min="261" max="261" width="13.109375" style="340" customWidth="1"/>
    <col min="262" max="262" width="21" style="340" customWidth="1"/>
    <col min="263" max="263" width="13.109375" style="340" bestFit="1" customWidth="1"/>
    <col min="264" max="511" width="9.33203125" style="340"/>
    <col min="512" max="512" width="8.109375" style="340" customWidth="1"/>
    <col min="513" max="513" width="3.77734375" style="340" customWidth="1"/>
    <col min="514" max="514" width="37" style="340" customWidth="1"/>
    <col min="515" max="515" width="9.77734375" style="340" customWidth="1"/>
    <col min="516" max="516" width="12" style="340" bestFit="1" customWidth="1"/>
    <col min="517" max="517" width="13.109375" style="340" customWidth="1"/>
    <col min="518" max="518" width="21" style="340" customWidth="1"/>
    <col min="519" max="519" width="13.109375" style="340" bestFit="1" customWidth="1"/>
    <col min="520" max="767" width="9.33203125" style="340"/>
    <col min="768" max="768" width="8.109375" style="340" customWidth="1"/>
    <col min="769" max="769" width="3.77734375" style="340" customWidth="1"/>
    <col min="770" max="770" width="37" style="340" customWidth="1"/>
    <col min="771" max="771" width="9.77734375" style="340" customWidth="1"/>
    <col min="772" max="772" width="12" style="340" bestFit="1" customWidth="1"/>
    <col min="773" max="773" width="13.109375" style="340" customWidth="1"/>
    <col min="774" max="774" width="21" style="340" customWidth="1"/>
    <col min="775" max="775" width="13.109375" style="340" bestFit="1" customWidth="1"/>
    <col min="776" max="1023" width="9.33203125" style="340"/>
    <col min="1024" max="1024" width="8.109375" style="340" customWidth="1"/>
    <col min="1025" max="1025" width="3.77734375" style="340" customWidth="1"/>
    <col min="1026" max="1026" width="37" style="340" customWidth="1"/>
    <col min="1027" max="1027" width="9.77734375" style="340" customWidth="1"/>
    <col min="1028" max="1028" width="12" style="340" bestFit="1" customWidth="1"/>
    <col min="1029" max="1029" width="13.109375" style="340" customWidth="1"/>
    <col min="1030" max="1030" width="21" style="340" customWidth="1"/>
    <col min="1031" max="1031" width="13.109375" style="340" bestFit="1" customWidth="1"/>
    <col min="1032" max="1279" width="9.33203125" style="340"/>
    <col min="1280" max="1280" width="8.109375" style="340" customWidth="1"/>
    <col min="1281" max="1281" width="3.77734375" style="340" customWidth="1"/>
    <col min="1282" max="1282" width="37" style="340" customWidth="1"/>
    <col min="1283" max="1283" width="9.77734375" style="340" customWidth="1"/>
    <col min="1284" max="1284" width="12" style="340" bestFit="1" customWidth="1"/>
    <col min="1285" max="1285" width="13.109375" style="340" customWidth="1"/>
    <col min="1286" max="1286" width="21" style="340" customWidth="1"/>
    <col min="1287" max="1287" width="13.109375" style="340" bestFit="1" customWidth="1"/>
    <col min="1288" max="1535" width="9.33203125" style="340"/>
    <col min="1536" max="1536" width="8.109375" style="340" customWidth="1"/>
    <col min="1537" max="1537" width="3.77734375" style="340" customWidth="1"/>
    <col min="1538" max="1538" width="37" style="340" customWidth="1"/>
    <col min="1539" max="1539" width="9.77734375" style="340" customWidth="1"/>
    <col min="1540" max="1540" width="12" style="340" bestFit="1" customWidth="1"/>
    <col min="1541" max="1541" width="13.109375" style="340" customWidth="1"/>
    <col min="1542" max="1542" width="21" style="340" customWidth="1"/>
    <col min="1543" max="1543" width="13.109375" style="340" bestFit="1" customWidth="1"/>
    <col min="1544" max="1791" width="9.33203125" style="340"/>
    <col min="1792" max="1792" width="8.109375" style="340" customWidth="1"/>
    <col min="1793" max="1793" width="3.77734375" style="340" customWidth="1"/>
    <col min="1794" max="1794" width="37" style="340" customWidth="1"/>
    <col min="1795" max="1795" width="9.77734375" style="340" customWidth="1"/>
    <col min="1796" max="1796" width="12" style="340" bestFit="1" customWidth="1"/>
    <col min="1797" max="1797" width="13.109375" style="340" customWidth="1"/>
    <col min="1798" max="1798" width="21" style="340" customWidth="1"/>
    <col min="1799" max="1799" width="13.109375" style="340" bestFit="1" customWidth="1"/>
    <col min="1800" max="2047" width="9.33203125" style="340"/>
    <col min="2048" max="2048" width="8.109375" style="340" customWidth="1"/>
    <col min="2049" max="2049" width="3.77734375" style="340" customWidth="1"/>
    <col min="2050" max="2050" width="37" style="340" customWidth="1"/>
    <col min="2051" max="2051" width="9.77734375" style="340" customWidth="1"/>
    <col min="2052" max="2052" width="12" style="340" bestFit="1" customWidth="1"/>
    <col min="2053" max="2053" width="13.109375" style="340" customWidth="1"/>
    <col min="2054" max="2054" width="21" style="340" customWidth="1"/>
    <col min="2055" max="2055" width="13.109375" style="340" bestFit="1" customWidth="1"/>
    <col min="2056" max="2303" width="9.33203125" style="340"/>
    <col min="2304" max="2304" width="8.109375" style="340" customWidth="1"/>
    <col min="2305" max="2305" width="3.77734375" style="340" customWidth="1"/>
    <col min="2306" max="2306" width="37" style="340" customWidth="1"/>
    <col min="2307" max="2307" width="9.77734375" style="340" customWidth="1"/>
    <col min="2308" max="2308" width="12" style="340" bestFit="1" customWidth="1"/>
    <col min="2309" max="2309" width="13.109375" style="340" customWidth="1"/>
    <col min="2310" max="2310" width="21" style="340" customWidth="1"/>
    <col min="2311" max="2311" width="13.109375" style="340" bestFit="1" customWidth="1"/>
    <col min="2312" max="2559" width="9.33203125" style="340"/>
    <col min="2560" max="2560" width="8.109375" style="340" customWidth="1"/>
    <col min="2561" max="2561" width="3.77734375" style="340" customWidth="1"/>
    <col min="2562" max="2562" width="37" style="340" customWidth="1"/>
    <col min="2563" max="2563" width="9.77734375" style="340" customWidth="1"/>
    <col min="2564" max="2564" width="12" style="340" bestFit="1" customWidth="1"/>
    <col min="2565" max="2565" width="13.109375" style="340" customWidth="1"/>
    <col min="2566" max="2566" width="21" style="340" customWidth="1"/>
    <col min="2567" max="2567" width="13.109375" style="340" bestFit="1" customWidth="1"/>
    <col min="2568" max="2815" width="9.33203125" style="340"/>
    <col min="2816" max="2816" width="8.109375" style="340" customWidth="1"/>
    <col min="2817" max="2817" width="3.77734375" style="340" customWidth="1"/>
    <col min="2818" max="2818" width="37" style="340" customWidth="1"/>
    <col min="2819" max="2819" width="9.77734375" style="340" customWidth="1"/>
    <col min="2820" max="2820" width="12" style="340" bestFit="1" customWidth="1"/>
    <col min="2821" max="2821" width="13.109375" style="340" customWidth="1"/>
    <col min="2822" max="2822" width="21" style="340" customWidth="1"/>
    <col min="2823" max="2823" width="13.109375" style="340" bestFit="1" customWidth="1"/>
    <col min="2824" max="3071" width="9.33203125" style="340"/>
    <col min="3072" max="3072" width="8.109375" style="340" customWidth="1"/>
    <col min="3073" max="3073" width="3.77734375" style="340" customWidth="1"/>
    <col min="3074" max="3074" width="37" style="340" customWidth="1"/>
    <col min="3075" max="3075" width="9.77734375" style="340" customWidth="1"/>
    <col min="3076" max="3076" width="12" style="340" bestFit="1" customWidth="1"/>
    <col min="3077" max="3077" width="13.109375" style="340" customWidth="1"/>
    <col min="3078" max="3078" width="21" style="340" customWidth="1"/>
    <col min="3079" max="3079" width="13.109375" style="340" bestFit="1" customWidth="1"/>
    <col min="3080" max="3327" width="9.33203125" style="340"/>
    <col min="3328" max="3328" width="8.109375" style="340" customWidth="1"/>
    <col min="3329" max="3329" width="3.77734375" style="340" customWidth="1"/>
    <col min="3330" max="3330" width="37" style="340" customWidth="1"/>
    <col min="3331" max="3331" width="9.77734375" style="340" customWidth="1"/>
    <col min="3332" max="3332" width="12" style="340" bestFit="1" customWidth="1"/>
    <col min="3333" max="3333" width="13.109375" style="340" customWidth="1"/>
    <col min="3334" max="3334" width="21" style="340" customWidth="1"/>
    <col min="3335" max="3335" width="13.109375" style="340" bestFit="1" customWidth="1"/>
    <col min="3336" max="3583" width="9.33203125" style="340"/>
    <col min="3584" max="3584" width="8.109375" style="340" customWidth="1"/>
    <col min="3585" max="3585" width="3.77734375" style="340" customWidth="1"/>
    <col min="3586" max="3586" width="37" style="340" customWidth="1"/>
    <col min="3587" max="3587" width="9.77734375" style="340" customWidth="1"/>
    <col min="3588" max="3588" width="12" style="340" bestFit="1" customWidth="1"/>
    <col min="3589" max="3589" width="13.109375" style="340" customWidth="1"/>
    <col min="3590" max="3590" width="21" style="340" customWidth="1"/>
    <col min="3591" max="3591" width="13.109375" style="340" bestFit="1" customWidth="1"/>
    <col min="3592" max="3839" width="9.33203125" style="340"/>
    <col min="3840" max="3840" width="8.109375" style="340" customWidth="1"/>
    <col min="3841" max="3841" width="3.77734375" style="340" customWidth="1"/>
    <col min="3842" max="3842" width="37" style="340" customWidth="1"/>
    <col min="3843" max="3843" width="9.77734375" style="340" customWidth="1"/>
    <col min="3844" max="3844" width="12" style="340" bestFit="1" customWidth="1"/>
    <col min="3845" max="3845" width="13.109375" style="340" customWidth="1"/>
    <col min="3846" max="3846" width="21" style="340" customWidth="1"/>
    <col min="3847" max="3847" width="13.109375" style="340" bestFit="1" customWidth="1"/>
    <col min="3848" max="4095" width="9.33203125" style="340"/>
    <col min="4096" max="4096" width="8.109375" style="340" customWidth="1"/>
    <col min="4097" max="4097" width="3.77734375" style="340" customWidth="1"/>
    <col min="4098" max="4098" width="37" style="340" customWidth="1"/>
    <col min="4099" max="4099" width="9.77734375" style="340" customWidth="1"/>
    <col min="4100" max="4100" width="12" style="340" bestFit="1" customWidth="1"/>
    <col min="4101" max="4101" width="13.109375" style="340" customWidth="1"/>
    <col min="4102" max="4102" width="21" style="340" customWidth="1"/>
    <col min="4103" max="4103" width="13.109375" style="340" bestFit="1" customWidth="1"/>
    <col min="4104" max="4351" width="9.33203125" style="340"/>
    <col min="4352" max="4352" width="8.109375" style="340" customWidth="1"/>
    <col min="4353" max="4353" width="3.77734375" style="340" customWidth="1"/>
    <col min="4354" max="4354" width="37" style="340" customWidth="1"/>
    <col min="4355" max="4355" width="9.77734375" style="340" customWidth="1"/>
    <col min="4356" max="4356" width="12" style="340" bestFit="1" customWidth="1"/>
    <col min="4357" max="4357" width="13.109375" style="340" customWidth="1"/>
    <col min="4358" max="4358" width="21" style="340" customWidth="1"/>
    <col min="4359" max="4359" width="13.109375" style="340" bestFit="1" customWidth="1"/>
    <col min="4360" max="4607" width="9.33203125" style="340"/>
    <col min="4608" max="4608" width="8.109375" style="340" customWidth="1"/>
    <col min="4609" max="4609" width="3.77734375" style="340" customWidth="1"/>
    <col min="4610" max="4610" width="37" style="340" customWidth="1"/>
    <col min="4611" max="4611" width="9.77734375" style="340" customWidth="1"/>
    <col min="4612" max="4612" width="12" style="340" bestFit="1" customWidth="1"/>
    <col min="4613" max="4613" width="13.109375" style="340" customWidth="1"/>
    <col min="4614" max="4614" width="21" style="340" customWidth="1"/>
    <col min="4615" max="4615" width="13.109375" style="340" bestFit="1" customWidth="1"/>
    <col min="4616" max="4863" width="9.33203125" style="340"/>
    <col min="4864" max="4864" width="8.109375" style="340" customWidth="1"/>
    <col min="4865" max="4865" width="3.77734375" style="340" customWidth="1"/>
    <col min="4866" max="4866" width="37" style="340" customWidth="1"/>
    <col min="4867" max="4867" width="9.77734375" style="340" customWidth="1"/>
    <col min="4868" max="4868" width="12" style="340" bestFit="1" customWidth="1"/>
    <col min="4869" max="4869" width="13.109375" style="340" customWidth="1"/>
    <col min="4870" max="4870" width="21" style="340" customWidth="1"/>
    <col min="4871" max="4871" width="13.109375" style="340" bestFit="1" customWidth="1"/>
    <col min="4872" max="5119" width="9.33203125" style="340"/>
    <col min="5120" max="5120" width="8.109375" style="340" customWidth="1"/>
    <col min="5121" max="5121" width="3.77734375" style="340" customWidth="1"/>
    <col min="5122" max="5122" width="37" style="340" customWidth="1"/>
    <col min="5123" max="5123" width="9.77734375" style="340" customWidth="1"/>
    <col min="5124" max="5124" width="12" style="340" bestFit="1" customWidth="1"/>
    <col min="5125" max="5125" width="13.109375" style="340" customWidth="1"/>
    <col min="5126" max="5126" width="21" style="340" customWidth="1"/>
    <col min="5127" max="5127" width="13.109375" style="340" bestFit="1" customWidth="1"/>
    <col min="5128" max="5375" width="9.33203125" style="340"/>
    <col min="5376" max="5376" width="8.109375" style="340" customWidth="1"/>
    <col min="5377" max="5377" width="3.77734375" style="340" customWidth="1"/>
    <col min="5378" max="5378" width="37" style="340" customWidth="1"/>
    <col min="5379" max="5379" width="9.77734375" style="340" customWidth="1"/>
    <col min="5380" max="5380" width="12" style="340" bestFit="1" customWidth="1"/>
    <col min="5381" max="5381" width="13.109375" style="340" customWidth="1"/>
    <col min="5382" max="5382" width="21" style="340" customWidth="1"/>
    <col min="5383" max="5383" width="13.109375" style="340" bestFit="1" customWidth="1"/>
    <col min="5384" max="5631" width="9.33203125" style="340"/>
    <col min="5632" max="5632" width="8.109375" style="340" customWidth="1"/>
    <col min="5633" max="5633" width="3.77734375" style="340" customWidth="1"/>
    <col min="5634" max="5634" width="37" style="340" customWidth="1"/>
    <col min="5635" max="5635" width="9.77734375" style="340" customWidth="1"/>
    <col min="5636" max="5636" width="12" style="340" bestFit="1" customWidth="1"/>
    <col min="5637" max="5637" width="13.109375" style="340" customWidth="1"/>
    <col min="5638" max="5638" width="21" style="340" customWidth="1"/>
    <col min="5639" max="5639" width="13.109375" style="340" bestFit="1" customWidth="1"/>
    <col min="5640" max="5887" width="9.33203125" style="340"/>
    <col min="5888" max="5888" width="8.109375" style="340" customWidth="1"/>
    <col min="5889" max="5889" width="3.77734375" style="340" customWidth="1"/>
    <col min="5890" max="5890" width="37" style="340" customWidth="1"/>
    <col min="5891" max="5891" width="9.77734375" style="340" customWidth="1"/>
    <col min="5892" max="5892" width="12" style="340" bestFit="1" customWidth="1"/>
    <col min="5893" max="5893" width="13.109375" style="340" customWidth="1"/>
    <col min="5894" max="5894" width="21" style="340" customWidth="1"/>
    <col min="5895" max="5895" width="13.109375" style="340" bestFit="1" customWidth="1"/>
    <col min="5896" max="6143" width="9.33203125" style="340"/>
    <col min="6144" max="6144" width="8.109375" style="340" customWidth="1"/>
    <col min="6145" max="6145" width="3.77734375" style="340" customWidth="1"/>
    <col min="6146" max="6146" width="37" style="340" customWidth="1"/>
    <col min="6147" max="6147" width="9.77734375" style="340" customWidth="1"/>
    <col min="6148" max="6148" width="12" style="340" bestFit="1" customWidth="1"/>
    <col min="6149" max="6149" width="13.109375" style="340" customWidth="1"/>
    <col min="6150" max="6150" width="21" style="340" customWidth="1"/>
    <col min="6151" max="6151" width="13.109375" style="340" bestFit="1" customWidth="1"/>
    <col min="6152" max="6399" width="9.33203125" style="340"/>
    <col min="6400" max="6400" width="8.109375" style="340" customWidth="1"/>
    <col min="6401" max="6401" width="3.77734375" style="340" customWidth="1"/>
    <col min="6402" max="6402" width="37" style="340" customWidth="1"/>
    <col min="6403" max="6403" width="9.77734375" style="340" customWidth="1"/>
    <col min="6404" max="6404" width="12" style="340" bestFit="1" customWidth="1"/>
    <col min="6405" max="6405" width="13.109375" style="340" customWidth="1"/>
    <col min="6406" max="6406" width="21" style="340" customWidth="1"/>
    <col min="6407" max="6407" width="13.109375" style="340" bestFit="1" customWidth="1"/>
    <col min="6408" max="6655" width="9.33203125" style="340"/>
    <col min="6656" max="6656" width="8.109375" style="340" customWidth="1"/>
    <col min="6657" max="6657" width="3.77734375" style="340" customWidth="1"/>
    <col min="6658" max="6658" width="37" style="340" customWidth="1"/>
    <col min="6659" max="6659" width="9.77734375" style="340" customWidth="1"/>
    <col min="6660" max="6660" width="12" style="340" bestFit="1" customWidth="1"/>
    <col min="6661" max="6661" width="13.109375" style="340" customWidth="1"/>
    <col min="6662" max="6662" width="21" style="340" customWidth="1"/>
    <col min="6663" max="6663" width="13.109375" style="340" bestFit="1" customWidth="1"/>
    <col min="6664" max="6911" width="9.33203125" style="340"/>
    <col min="6912" max="6912" width="8.109375" style="340" customWidth="1"/>
    <col min="6913" max="6913" width="3.77734375" style="340" customWidth="1"/>
    <col min="6914" max="6914" width="37" style="340" customWidth="1"/>
    <col min="6915" max="6915" width="9.77734375" style="340" customWidth="1"/>
    <col min="6916" max="6916" width="12" style="340" bestFit="1" customWidth="1"/>
    <col min="6917" max="6917" width="13.109375" style="340" customWidth="1"/>
    <col min="6918" max="6918" width="21" style="340" customWidth="1"/>
    <col min="6919" max="6919" width="13.109375" style="340" bestFit="1" customWidth="1"/>
    <col min="6920" max="7167" width="9.33203125" style="340"/>
    <col min="7168" max="7168" width="8.109375" style="340" customWidth="1"/>
    <col min="7169" max="7169" width="3.77734375" style="340" customWidth="1"/>
    <col min="7170" max="7170" width="37" style="340" customWidth="1"/>
    <col min="7171" max="7171" width="9.77734375" style="340" customWidth="1"/>
    <col min="7172" max="7172" width="12" style="340" bestFit="1" customWidth="1"/>
    <col min="7173" max="7173" width="13.109375" style="340" customWidth="1"/>
    <col min="7174" max="7174" width="21" style="340" customWidth="1"/>
    <col min="7175" max="7175" width="13.109375" style="340" bestFit="1" customWidth="1"/>
    <col min="7176" max="7423" width="9.33203125" style="340"/>
    <col min="7424" max="7424" width="8.109375" style="340" customWidth="1"/>
    <col min="7425" max="7425" width="3.77734375" style="340" customWidth="1"/>
    <col min="7426" max="7426" width="37" style="340" customWidth="1"/>
    <col min="7427" max="7427" width="9.77734375" style="340" customWidth="1"/>
    <col min="7428" max="7428" width="12" style="340" bestFit="1" customWidth="1"/>
    <col min="7429" max="7429" width="13.109375" style="340" customWidth="1"/>
    <col min="7430" max="7430" width="21" style="340" customWidth="1"/>
    <col min="7431" max="7431" width="13.109375" style="340" bestFit="1" customWidth="1"/>
    <col min="7432" max="7679" width="9.33203125" style="340"/>
    <col min="7680" max="7680" width="8.109375" style="340" customWidth="1"/>
    <col min="7681" max="7681" width="3.77734375" style="340" customWidth="1"/>
    <col min="7682" max="7682" width="37" style="340" customWidth="1"/>
    <col min="7683" max="7683" width="9.77734375" style="340" customWidth="1"/>
    <col min="7684" max="7684" width="12" style="340" bestFit="1" customWidth="1"/>
    <col min="7685" max="7685" width="13.109375" style="340" customWidth="1"/>
    <col min="7686" max="7686" width="21" style="340" customWidth="1"/>
    <col min="7687" max="7687" width="13.109375" style="340" bestFit="1" customWidth="1"/>
    <col min="7688" max="7935" width="9.33203125" style="340"/>
    <col min="7936" max="7936" width="8.109375" style="340" customWidth="1"/>
    <col min="7937" max="7937" width="3.77734375" style="340" customWidth="1"/>
    <col min="7938" max="7938" width="37" style="340" customWidth="1"/>
    <col min="7939" max="7939" width="9.77734375" style="340" customWidth="1"/>
    <col min="7940" max="7940" width="12" style="340" bestFit="1" customWidth="1"/>
    <col min="7941" max="7941" width="13.109375" style="340" customWidth="1"/>
    <col min="7942" max="7942" width="21" style="340" customWidth="1"/>
    <col min="7943" max="7943" width="13.109375" style="340" bestFit="1" customWidth="1"/>
    <col min="7944" max="8191" width="9.33203125" style="340"/>
    <col min="8192" max="8192" width="8.109375" style="340" customWidth="1"/>
    <col min="8193" max="8193" width="3.77734375" style="340" customWidth="1"/>
    <col min="8194" max="8194" width="37" style="340" customWidth="1"/>
    <col min="8195" max="8195" width="9.77734375" style="340" customWidth="1"/>
    <col min="8196" max="8196" width="12" style="340" bestFit="1" customWidth="1"/>
    <col min="8197" max="8197" width="13.109375" style="340" customWidth="1"/>
    <col min="8198" max="8198" width="21" style="340" customWidth="1"/>
    <col min="8199" max="8199" width="13.109375" style="340" bestFit="1" customWidth="1"/>
    <col min="8200" max="8447" width="9.33203125" style="340"/>
    <col min="8448" max="8448" width="8.109375" style="340" customWidth="1"/>
    <col min="8449" max="8449" width="3.77734375" style="340" customWidth="1"/>
    <col min="8450" max="8450" width="37" style="340" customWidth="1"/>
    <col min="8451" max="8451" width="9.77734375" style="340" customWidth="1"/>
    <col min="8452" max="8452" width="12" style="340" bestFit="1" customWidth="1"/>
    <col min="8453" max="8453" width="13.109375" style="340" customWidth="1"/>
    <col min="8454" max="8454" width="21" style="340" customWidth="1"/>
    <col min="8455" max="8455" width="13.109375" style="340" bestFit="1" customWidth="1"/>
    <col min="8456" max="8703" width="9.33203125" style="340"/>
    <col min="8704" max="8704" width="8.109375" style="340" customWidth="1"/>
    <col min="8705" max="8705" width="3.77734375" style="340" customWidth="1"/>
    <col min="8706" max="8706" width="37" style="340" customWidth="1"/>
    <col min="8707" max="8707" width="9.77734375" style="340" customWidth="1"/>
    <col min="8708" max="8708" width="12" style="340" bestFit="1" customWidth="1"/>
    <col min="8709" max="8709" width="13.109375" style="340" customWidth="1"/>
    <col min="8710" max="8710" width="21" style="340" customWidth="1"/>
    <col min="8711" max="8711" width="13.109375" style="340" bestFit="1" customWidth="1"/>
    <col min="8712" max="8959" width="9.33203125" style="340"/>
    <col min="8960" max="8960" width="8.109375" style="340" customWidth="1"/>
    <col min="8961" max="8961" width="3.77734375" style="340" customWidth="1"/>
    <col min="8962" max="8962" width="37" style="340" customWidth="1"/>
    <col min="8963" max="8963" width="9.77734375" style="340" customWidth="1"/>
    <col min="8964" max="8964" width="12" style="340" bestFit="1" customWidth="1"/>
    <col min="8965" max="8965" width="13.109375" style="340" customWidth="1"/>
    <col min="8966" max="8966" width="21" style="340" customWidth="1"/>
    <col min="8967" max="8967" width="13.109375" style="340" bestFit="1" customWidth="1"/>
    <col min="8968" max="9215" width="9.33203125" style="340"/>
    <col min="9216" max="9216" width="8.109375" style="340" customWidth="1"/>
    <col min="9217" max="9217" width="3.77734375" style="340" customWidth="1"/>
    <col min="9218" max="9218" width="37" style="340" customWidth="1"/>
    <col min="9219" max="9219" width="9.77734375" style="340" customWidth="1"/>
    <col min="9220" max="9220" width="12" style="340" bestFit="1" customWidth="1"/>
    <col min="9221" max="9221" width="13.109375" style="340" customWidth="1"/>
    <col min="9222" max="9222" width="21" style="340" customWidth="1"/>
    <col min="9223" max="9223" width="13.109375" style="340" bestFit="1" customWidth="1"/>
    <col min="9224" max="9471" width="9.33203125" style="340"/>
    <col min="9472" max="9472" width="8.109375" style="340" customWidth="1"/>
    <col min="9473" max="9473" width="3.77734375" style="340" customWidth="1"/>
    <col min="9474" max="9474" width="37" style="340" customWidth="1"/>
    <col min="9475" max="9475" width="9.77734375" style="340" customWidth="1"/>
    <col min="9476" max="9476" width="12" style="340" bestFit="1" customWidth="1"/>
    <col min="9477" max="9477" width="13.109375" style="340" customWidth="1"/>
    <col min="9478" max="9478" width="21" style="340" customWidth="1"/>
    <col min="9479" max="9479" width="13.109375" style="340" bestFit="1" customWidth="1"/>
    <col min="9480" max="9727" width="9.33203125" style="340"/>
    <col min="9728" max="9728" width="8.109375" style="340" customWidth="1"/>
    <col min="9729" max="9729" width="3.77734375" style="340" customWidth="1"/>
    <col min="9730" max="9730" width="37" style="340" customWidth="1"/>
    <col min="9731" max="9731" width="9.77734375" style="340" customWidth="1"/>
    <col min="9732" max="9732" width="12" style="340" bestFit="1" customWidth="1"/>
    <col min="9733" max="9733" width="13.109375" style="340" customWidth="1"/>
    <col min="9734" max="9734" width="21" style="340" customWidth="1"/>
    <col min="9735" max="9735" width="13.109375" style="340" bestFit="1" customWidth="1"/>
    <col min="9736" max="9983" width="9.33203125" style="340"/>
    <col min="9984" max="9984" width="8.109375" style="340" customWidth="1"/>
    <col min="9985" max="9985" width="3.77734375" style="340" customWidth="1"/>
    <col min="9986" max="9986" width="37" style="340" customWidth="1"/>
    <col min="9987" max="9987" width="9.77734375" style="340" customWidth="1"/>
    <col min="9988" max="9988" width="12" style="340" bestFit="1" customWidth="1"/>
    <col min="9989" max="9989" width="13.109375" style="340" customWidth="1"/>
    <col min="9990" max="9990" width="21" style="340" customWidth="1"/>
    <col min="9991" max="9991" width="13.109375" style="340" bestFit="1" customWidth="1"/>
    <col min="9992" max="10239" width="9.33203125" style="340"/>
    <col min="10240" max="10240" width="8.109375" style="340" customWidth="1"/>
    <col min="10241" max="10241" width="3.77734375" style="340" customWidth="1"/>
    <col min="10242" max="10242" width="37" style="340" customWidth="1"/>
    <col min="10243" max="10243" width="9.77734375" style="340" customWidth="1"/>
    <col min="10244" max="10244" width="12" style="340" bestFit="1" customWidth="1"/>
    <col min="10245" max="10245" width="13.109375" style="340" customWidth="1"/>
    <col min="10246" max="10246" width="21" style="340" customWidth="1"/>
    <col min="10247" max="10247" width="13.109375" style="340" bestFit="1" customWidth="1"/>
    <col min="10248" max="10495" width="9.33203125" style="340"/>
    <col min="10496" max="10496" width="8.109375" style="340" customWidth="1"/>
    <col min="10497" max="10497" width="3.77734375" style="340" customWidth="1"/>
    <col min="10498" max="10498" width="37" style="340" customWidth="1"/>
    <col min="10499" max="10499" width="9.77734375" style="340" customWidth="1"/>
    <col min="10500" max="10500" width="12" style="340" bestFit="1" customWidth="1"/>
    <col min="10501" max="10501" width="13.109375" style="340" customWidth="1"/>
    <col min="10502" max="10502" width="21" style="340" customWidth="1"/>
    <col min="10503" max="10503" width="13.109375" style="340" bestFit="1" customWidth="1"/>
    <col min="10504" max="10751" width="9.33203125" style="340"/>
    <col min="10752" max="10752" width="8.109375" style="340" customWidth="1"/>
    <col min="10753" max="10753" width="3.77734375" style="340" customWidth="1"/>
    <col min="10754" max="10754" width="37" style="340" customWidth="1"/>
    <col min="10755" max="10755" width="9.77734375" style="340" customWidth="1"/>
    <col min="10756" max="10756" width="12" style="340" bestFit="1" customWidth="1"/>
    <col min="10757" max="10757" width="13.109375" style="340" customWidth="1"/>
    <col min="10758" max="10758" width="21" style="340" customWidth="1"/>
    <col min="10759" max="10759" width="13.109375" style="340" bestFit="1" customWidth="1"/>
    <col min="10760" max="11007" width="9.33203125" style="340"/>
    <col min="11008" max="11008" width="8.109375" style="340" customWidth="1"/>
    <col min="11009" max="11009" width="3.77734375" style="340" customWidth="1"/>
    <col min="11010" max="11010" width="37" style="340" customWidth="1"/>
    <col min="11011" max="11011" width="9.77734375" style="340" customWidth="1"/>
    <col min="11012" max="11012" width="12" style="340" bestFit="1" customWidth="1"/>
    <col min="11013" max="11013" width="13.109375" style="340" customWidth="1"/>
    <col min="11014" max="11014" width="21" style="340" customWidth="1"/>
    <col min="11015" max="11015" width="13.109375" style="340" bestFit="1" customWidth="1"/>
    <col min="11016" max="11263" width="9.33203125" style="340"/>
    <col min="11264" max="11264" width="8.109375" style="340" customWidth="1"/>
    <col min="11265" max="11265" width="3.77734375" style="340" customWidth="1"/>
    <col min="11266" max="11266" width="37" style="340" customWidth="1"/>
    <col min="11267" max="11267" width="9.77734375" style="340" customWidth="1"/>
    <col min="11268" max="11268" width="12" style="340" bestFit="1" customWidth="1"/>
    <col min="11269" max="11269" width="13.109375" style="340" customWidth="1"/>
    <col min="11270" max="11270" width="21" style="340" customWidth="1"/>
    <col min="11271" max="11271" width="13.109375" style="340" bestFit="1" customWidth="1"/>
    <col min="11272" max="11519" width="9.33203125" style="340"/>
    <col min="11520" max="11520" width="8.109375" style="340" customWidth="1"/>
    <col min="11521" max="11521" width="3.77734375" style="340" customWidth="1"/>
    <col min="11522" max="11522" width="37" style="340" customWidth="1"/>
    <col min="11523" max="11523" width="9.77734375" style="340" customWidth="1"/>
    <col min="11524" max="11524" width="12" style="340" bestFit="1" customWidth="1"/>
    <col min="11525" max="11525" width="13.109375" style="340" customWidth="1"/>
    <col min="11526" max="11526" width="21" style="340" customWidth="1"/>
    <col min="11527" max="11527" width="13.109375" style="340" bestFit="1" customWidth="1"/>
    <col min="11528" max="11775" width="9.33203125" style="340"/>
    <col min="11776" max="11776" width="8.109375" style="340" customWidth="1"/>
    <col min="11777" max="11777" width="3.77734375" style="340" customWidth="1"/>
    <col min="11778" max="11778" width="37" style="340" customWidth="1"/>
    <col min="11779" max="11779" width="9.77734375" style="340" customWidth="1"/>
    <col min="11780" max="11780" width="12" style="340" bestFit="1" customWidth="1"/>
    <col min="11781" max="11781" width="13.109375" style="340" customWidth="1"/>
    <col min="11782" max="11782" width="21" style="340" customWidth="1"/>
    <col min="11783" max="11783" width="13.109375" style="340" bestFit="1" customWidth="1"/>
    <col min="11784" max="12031" width="9.33203125" style="340"/>
    <col min="12032" max="12032" width="8.109375" style="340" customWidth="1"/>
    <col min="12033" max="12033" width="3.77734375" style="340" customWidth="1"/>
    <col min="12034" max="12034" width="37" style="340" customWidth="1"/>
    <col min="12035" max="12035" width="9.77734375" style="340" customWidth="1"/>
    <col min="12036" max="12036" width="12" style="340" bestFit="1" customWidth="1"/>
    <col min="12037" max="12037" width="13.109375" style="340" customWidth="1"/>
    <col min="12038" max="12038" width="21" style="340" customWidth="1"/>
    <col min="12039" max="12039" width="13.109375" style="340" bestFit="1" customWidth="1"/>
    <col min="12040" max="12287" width="9.33203125" style="340"/>
    <col min="12288" max="12288" width="8.109375" style="340" customWidth="1"/>
    <col min="12289" max="12289" width="3.77734375" style="340" customWidth="1"/>
    <col min="12290" max="12290" width="37" style="340" customWidth="1"/>
    <col min="12291" max="12291" width="9.77734375" style="340" customWidth="1"/>
    <col min="12292" max="12292" width="12" style="340" bestFit="1" customWidth="1"/>
    <col min="12293" max="12293" width="13.109375" style="340" customWidth="1"/>
    <col min="12294" max="12294" width="21" style="340" customWidth="1"/>
    <col min="12295" max="12295" width="13.109375" style="340" bestFit="1" customWidth="1"/>
    <col min="12296" max="12543" width="9.33203125" style="340"/>
    <col min="12544" max="12544" width="8.109375" style="340" customWidth="1"/>
    <col min="12545" max="12545" width="3.77734375" style="340" customWidth="1"/>
    <col min="12546" max="12546" width="37" style="340" customWidth="1"/>
    <col min="12547" max="12547" width="9.77734375" style="340" customWidth="1"/>
    <col min="12548" max="12548" width="12" style="340" bestFit="1" customWidth="1"/>
    <col min="12549" max="12549" width="13.109375" style="340" customWidth="1"/>
    <col min="12550" max="12550" width="21" style="340" customWidth="1"/>
    <col min="12551" max="12551" width="13.109375" style="340" bestFit="1" customWidth="1"/>
    <col min="12552" max="12799" width="9.33203125" style="340"/>
    <col min="12800" max="12800" width="8.109375" style="340" customWidth="1"/>
    <col min="12801" max="12801" width="3.77734375" style="340" customWidth="1"/>
    <col min="12802" max="12802" width="37" style="340" customWidth="1"/>
    <col min="12803" max="12803" width="9.77734375" style="340" customWidth="1"/>
    <col min="12804" max="12804" width="12" style="340" bestFit="1" customWidth="1"/>
    <col min="12805" max="12805" width="13.109375" style="340" customWidth="1"/>
    <col min="12806" max="12806" width="21" style="340" customWidth="1"/>
    <col min="12807" max="12807" width="13.109375" style="340" bestFit="1" customWidth="1"/>
    <col min="12808" max="13055" width="9.33203125" style="340"/>
    <col min="13056" max="13056" width="8.109375" style="340" customWidth="1"/>
    <col min="13057" max="13057" width="3.77734375" style="340" customWidth="1"/>
    <col min="13058" max="13058" width="37" style="340" customWidth="1"/>
    <col min="13059" max="13059" width="9.77734375" style="340" customWidth="1"/>
    <col min="13060" max="13060" width="12" style="340" bestFit="1" customWidth="1"/>
    <col min="13061" max="13061" width="13.109375" style="340" customWidth="1"/>
    <col min="13062" max="13062" width="21" style="340" customWidth="1"/>
    <col min="13063" max="13063" width="13.109375" style="340" bestFit="1" customWidth="1"/>
    <col min="13064" max="13311" width="9.33203125" style="340"/>
    <col min="13312" max="13312" width="8.109375" style="340" customWidth="1"/>
    <col min="13313" max="13313" width="3.77734375" style="340" customWidth="1"/>
    <col min="13314" max="13314" width="37" style="340" customWidth="1"/>
    <col min="13315" max="13315" width="9.77734375" style="340" customWidth="1"/>
    <col min="13316" max="13316" width="12" style="340" bestFit="1" customWidth="1"/>
    <col min="13317" max="13317" width="13.109375" style="340" customWidth="1"/>
    <col min="13318" max="13318" width="21" style="340" customWidth="1"/>
    <col min="13319" max="13319" width="13.109375" style="340" bestFit="1" customWidth="1"/>
    <col min="13320" max="13567" width="9.33203125" style="340"/>
    <col min="13568" max="13568" width="8.109375" style="340" customWidth="1"/>
    <col min="13569" max="13569" width="3.77734375" style="340" customWidth="1"/>
    <col min="13570" max="13570" width="37" style="340" customWidth="1"/>
    <col min="13571" max="13571" width="9.77734375" style="340" customWidth="1"/>
    <col min="13572" max="13572" width="12" style="340" bestFit="1" customWidth="1"/>
    <col min="13573" max="13573" width="13.109375" style="340" customWidth="1"/>
    <col min="13574" max="13574" width="21" style="340" customWidth="1"/>
    <col min="13575" max="13575" width="13.109375" style="340" bestFit="1" customWidth="1"/>
    <col min="13576" max="13823" width="9.33203125" style="340"/>
    <col min="13824" max="13824" width="8.109375" style="340" customWidth="1"/>
    <col min="13825" max="13825" width="3.77734375" style="340" customWidth="1"/>
    <col min="13826" max="13826" width="37" style="340" customWidth="1"/>
    <col min="13827" max="13827" width="9.77734375" style="340" customWidth="1"/>
    <col min="13828" max="13828" width="12" style="340" bestFit="1" customWidth="1"/>
    <col min="13829" max="13829" width="13.109375" style="340" customWidth="1"/>
    <col min="13830" max="13830" width="21" style="340" customWidth="1"/>
    <col min="13831" max="13831" width="13.109375" style="340" bestFit="1" customWidth="1"/>
    <col min="13832" max="14079" width="9.33203125" style="340"/>
    <col min="14080" max="14080" width="8.109375" style="340" customWidth="1"/>
    <col min="14081" max="14081" width="3.77734375" style="340" customWidth="1"/>
    <col min="14082" max="14082" width="37" style="340" customWidth="1"/>
    <col min="14083" max="14083" width="9.77734375" style="340" customWidth="1"/>
    <col min="14084" max="14084" width="12" style="340" bestFit="1" customWidth="1"/>
    <col min="14085" max="14085" width="13.109375" style="340" customWidth="1"/>
    <col min="14086" max="14086" width="21" style="340" customWidth="1"/>
    <col min="14087" max="14087" width="13.109375" style="340" bestFit="1" customWidth="1"/>
    <col min="14088" max="14335" width="9.33203125" style="340"/>
    <col min="14336" max="14336" width="8.109375" style="340" customWidth="1"/>
    <col min="14337" max="14337" width="3.77734375" style="340" customWidth="1"/>
    <col min="14338" max="14338" width="37" style="340" customWidth="1"/>
    <col min="14339" max="14339" width="9.77734375" style="340" customWidth="1"/>
    <col min="14340" max="14340" width="12" style="340" bestFit="1" customWidth="1"/>
    <col min="14341" max="14341" width="13.109375" style="340" customWidth="1"/>
    <col min="14342" max="14342" width="21" style="340" customWidth="1"/>
    <col min="14343" max="14343" width="13.109375" style="340" bestFit="1" customWidth="1"/>
    <col min="14344" max="14591" width="9.33203125" style="340"/>
    <col min="14592" max="14592" width="8.109375" style="340" customWidth="1"/>
    <col min="14593" max="14593" width="3.77734375" style="340" customWidth="1"/>
    <col min="14594" max="14594" width="37" style="340" customWidth="1"/>
    <col min="14595" max="14595" width="9.77734375" style="340" customWidth="1"/>
    <col min="14596" max="14596" width="12" style="340" bestFit="1" customWidth="1"/>
    <col min="14597" max="14597" width="13.109375" style="340" customWidth="1"/>
    <col min="14598" max="14598" width="21" style="340" customWidth="1"/>
    <col min="14599" max="14599" width="13.109375" style="340" bestFit="1" customWidth="1"/>
    <col min="14600" max="14847" width="9.33203125" style="340"/>
    <col min="14848" max="14848" width="8.109375" style="340" customWidth="1"/>
    <col min="14849" max="14849" width="3.77734375" style="340" customWidth="1"/>
    <col min="14850" max="14850" width="37" style="340" customWidth="1"/>
    <col min="14851" max="14851" width="9.77734375" style="340" customWidth="1"/>
    <col min="14852" max="14852" width="12" style="340" bestFit="1" customWidth="1"/>
    <col min="14853" max="14853" width="13.109375" style="340" customWidth="1"/>
    <col min="14854" max="14854" width="21" style="340" customWidth="1"/>
    <col min="14855" max="14855" width="13.109375" style="340" bestFit="1" customWidth="1"/>
    <col min="14856" max="15103" width="9.33203125" style="340"/>
    <col min="15104" max="15104" width="8.109375" style="340" customWidth="1"/>
    <col min="15105" max="15105" width="3.77734375" style="340" customWidth="1"/>
    <col min="15106" max="15106" width="37" style="340" customWidth="1"/>
    <col min="15107" max="15107" width="9.77734375" style="340" customWidth="1"/>
    <col min="15108" max="15108" width="12" style="340" bestFit="1" customWidth="1"/>
    <col min="15109" max="15109" width="13.109375" style="340" customWidth="1"/>
    <col min="15110" max="15110" width="21" style="340" customWidth="1"/>
    <col min="15111" max="15111" width="13.109375" style="340" bestFit="1" customWidth="1"/>
    <col min="15112" max="15359" width="9.33203125" style="340"/>
    <col min="15360" max="15360" width="8.109375" style="340" customWidth="1"/>
    <col min="15361" max="15361" width="3.77734375" style="340" customWidth="1"/>
    <col min="15362" max="15362" width="37" style="340" customWidth="1"/>
    <col min="15363" max="15363" width="9.77734375" style="340" customWidth="1"/>
    <col min="15364" max="15364" width="12" style="340" bestFit="1" customWidth="1"/>
    <col min="15365" max="15365" width="13.109375" style="340" customWidth="1"/>
    <col min="15366" max="15366" width="21" style="340" customWidth="1"/>
    <col min="15367" max="15367" width="13.109375" style="340" bestFit="1" customWidth="1"/>
    <col min="15368" max="15615" width="9.33203125" style="340"/>
    <col min="15616" max="15616" width="8.109375" style="340" customWidth="1"/>
    <col min="15617" max="15617" width="3.77734375" style="340" customWidth="1"/>
    <col min="15618" max="15618" width="37" style="340" customWidth="1"/>
    <col min="15619" max="15619" width="9.77734375" style="340" customWidth="1"/>
    <col min="15620" max="15620" width="12" style="340" bestFit="1" customWidth="1"/>
    <col min="15621" max="15621" width="13.109375" style="340" customWidth="1"/>
    <col min="15622" max="15622" width="21" style="340" customWidth="1"/>
    <col min="15623" max="15623" width="13.109375" style="340" bestFit="1" customWidth="1"/>
    <col min="15624" max="15871" width="9.33203125" style="340"/>
    <col min="15872" max="15872" width="8.109375" style="340" customWidth="1"/>
    <col min="15873" max="15873" width="3.77734375" style="340" customWidth="1"/>
    <col min="15874" max="15874" width="37" style="340" customWidth="1"/>
    <col min="15875" max="15875" width="9.77734375" style="340" customWidth="1"/>
    <col min="15876" max="15876" width="12" style="340" bestFit="1" customWidth="1"/>
    <col min="15877" max="15877" width="13.109375" style="340" customWidth="1"/>
    <col min="15878" max="15878" width="21" style="340" customWidth="1"/>
    <col min="15879" max="15879" width="13.109375" style="340" bestFit="1" customWidth="1"/>
    <col min="15880" max="16127" width="9.33203125" style="340"/>
    <col min="16128" max="16128" width="8.109375" style="340" customWidth="1"/>
    <col min="16129" max="16129" width="3.77734375" style="340" customWidth="1"/>
    <col min="16130" max="16130" width="37" style="340" customWidth="1"/>
    <col min="16131" max="16131" width="9.77734375" style="340" customWidth="1"/>
    <col min="16132" max="16132" width="12" style="340" bestFit="1" customWidth="1"/>
    <col min="16133" max="16133" width="13.109375" style="340" customWidth="1"/>
    <col min="16134" max="16134" width="21" style="340" customWidth="1"/>
    <col min="16135" max="16135" width="13.109375" style="340" bestFit="1" customWidth="1"/>
    <col min="16136" max="16384" width="9.33203125" style="340"/>
  </cols>
  <sheetData>
    <row r="1" spans="1:7" ht="20.399999999999999">
      <c r="A1" s="339" t="str">
        <f>'B-M0200'!A1:B1</f>
        <v>CONTRACT NO:LDPWRI-ROADS/18001</v>
      </c>
      <c r="F1" s="343"/>
    </row>
    <row r="2" spans="1:7">
      <c r="A2" s="339" t="str">
        <f>'B-M0200'!A2</f>
        <v>HOUSEHOLD ROUTINE ROAD MAINTENANCE PROJECT</v>
      </c>
    </row>
    <row r="3" spans="1:7">
      <c r="A3" s="339" t="str">
        <f>'B-M0200'!A3:B3</f>
        <v>POLOKWANE MUNICIPALITY</v>
      </c>
    </row>
    <row r="4" spans="1:7" ht="13.8" thickBot="1"/>
    <row r="5" spans="1:7" ht="26.25" customHeight="1" thickBot="1">
      <c r="A5" s="52" t="s">
        <v>9</v>
      </c>
      <c r="B5" s="608" t="s">
        <v>0</v>
      </c>
      <c r="C5" s="610"/>
      <c r="D5" s="52" t="s">
        <v>11</v>
      </c>
      <c r="E5" s="52" t="s">
        <v>1</v>
      </c>
      <c r="F5" s="52" t="s">
        <v>13</v>
      </c>
      <c r="G5" s="52" t="s">
        <v>14</v>
      </c>
    </row>
    <row r="6" spans="1:7">
      <c r="A6" s="345"/>
      <c r="B6" s="346"/>
      <c r="C6" s="353"/>
      <c r="D6" s="302"/>
      <c r="E6" s="331"/>
      <c r="F6" s="331"/>
      <c r="G6" s="428"/>
    </row>
    <row r="7" spans="1:7">
      <c r="A7" s="345" t="s">
        <v>610</v>
      </c>
      <c r="B7" s="339" t="s">
        <v>629</v>
      </c>
      <c r="C7" s="297"/>
      <c r="D7" s="302"/>
      <c r="E7" s="347"/>
      <c r="F7" s="331"/>
      <c r="G7" s="387"/>
    </row>
    <row r="8" spans="1:7">
      <c r="A8" s="345"/>
      <c r="B8" s="348"/>
      <c r="C8" s="349"/>
      <c r="D8" s="302"/>
      <c r="E8" s="347"/>
      <c r="F8" s="331"/>
      <c r="G8" s="387"/>
    </row>
    <row r="9" spans="1:7">
      <c r="A9" s="345" t="s">
        <v>611</v>
      </c>
      <c r="B9" s="339" t="s">
        <v>630</v>
      </c>
      <c r="C9" s="297"/>
      <c r="D9" s="302"/>
      <c r="E9" s="347"/>
      <c r="F9" s="331"/>
      <c r="G9" s="387"/>
    </row>
    <row r="10" spans="1:7">
      <c r="A10" s="345"/>
      <c r="B10" s="339" t="s">
        <v>631</v>
      </c>
      <c r="D10" s="302"/>
      <c r="E10" s="347"/>
      <c r="F10" s="331"/>
      <c r="G10" s="387"/>
    </row>
    <row r="11" spans="1:7">
      <c r="A11" s="345"/>
      <c r="B11" s="339" t="s">
        <v>632</v>
      </c>
      <c r="C11" s="297"/>
      <c r="D11" s="302"/>
      <c r="E11" s="347"/>
      <c r="F11" s="331"/>
      <c r="G11" s="387"/>
    </row>
    <row r="12" spans="1:7">
      <c r="A12" s="345"/>
      <c r="C12" s="350"/>
      <c r="D12" s="302"/>
      <c r="E12" s="347"/>
      <c r="F12" s="331"/>
      <c r="G12" s="387"/>
    </row>
    <row r="13" spans="1:7">
      <c r="A13" s="345"/>
      <c r="B13" s="348" t="s">
        <v>606</v>
      </c>
      <c r="C13" s="340" t="s">
        <v>633</v>
      </c>
      <c r="D13" s="302" t="s">
        <v>568</v>
      </c>
      <c r="E13" s="351"/>
      <c r="F13" s="351">
        <v>-5000</v>
      </c>
      <c r="G13" s="352" t="s">
        <v>534</v>
      </c>
    </row>
    <row r="14" spans="1:7">
      <c r="A14" s="345"/>
      <c r="B14" s="348"/>
      <c r="D14" s="302"/>
      <c r="E14" s="331"/>
      <c r="F14" s="331"/>
      <c r="G14" s="331"/>
    </row>
    <row r="15" spans="1:7">
      <c r="A15" s="345"/>
      <c r="B15" s="348" t="s">
        <v>612</v>
      </c>
      <c r="C15" s="340" t="s">
        <v>634</v>
      </c>
      <c r="D15" s="302" t="s">
        <v>568</v>
      </c>
      <c r="E15" s="351"/>
      <c r="F15" s="351">
        <v>-10000</v>
      </c>
      <c r="G15" s="352" t="s">
        <v>534</v>
      </c>
    </row>
    <row r="16" spans="1:7">
      <c r="A16" s="345"/>
      <c r="B16" s="348"/>
      <c r="C16" s="340" t="s">
        <v>635</v>
      </c>
      <c r="D16" s="302"/>
      <c r="E16" s="351"/>
      <c r="F16" s="351"/>
      <c r="G16" s="331"/>
    </row>
    <row r="17" spans="1:7">
      <c r="A17" s="345"/>
      <c r="B17" s="346"/>
      <c r="C17" s="353"/>
      <c r="D17" s="302"/>
      <c r="E17" s="351"/>
      <c r="F17" s="351"/>
      <c r="G17" s="331"/>
    </row>
    <row r="18" spans="1:7">
      <c r="A18" s="345"/>
      <c r="B18" s="354" t="s">
        <v>636</v>
      </c>
      <c r="C18" s="307" t="s">
        <v>637</v>
      </c>
      <c r="D18" s="302" t="s">
        <v>568</v>
      </c>
      <c r="E18" s="351"/>
      <c r="F18" s="351">
        <v>-30000</v>
      </c>
      <c r="G18" s="352" t="s">
        <v>534</v>
      </c>
    </row>
    <row r="19" spans="1:7">
      <c r="A19" s="345"/>
      <c r="B19" s="355"/>
      <c r="C19" s="301"/>
      <c r="D19" s="356"/>
      <c r="E19" s="351"/>
      <c r="F19" s="351"/>
      <c r="G19" s="331"/>
    </row>
    <row r="20" spans="1:7">
      <c r="A20" s="345" t="s">
        <v>686</v>
      </c>
      <c r="B20" s="346" t="s">
        <v>638</v>
      </c>
      <c r="C20" s="301"/>
      <c r="D20" s="302"/>
      <c r="E20" s="351"/>
      <c r="F20" s="351"/>
      <c r="G20" s="331"/>
    </row>
    <row r="21" spans="1:7">
      <c r="A21" s="345"/>
      <c r="B21" s="355"/>
      <c r="C21" s="301"/>
      <c r="D21" s="302"/>
      <c r="E21" s="351"/>
      <c r="F21" s="351"/>
      <c r="G21" s="331"/>
    </row>
    <row r="22" spans="1:7">
      <c r="A22" s="345"/>
      <c r="B22" s="348" t="s">
        <v>606</v>
      </c>
      <c r="C22" s="307" t="s">
        <v>639</v>
      </c>
      <c r="D22" s="302" t="s">
        <v>568</v>
      </c>
      <c r="E22" s="351"/>
      <c r="F22" s="351">
        <v>-10000</v>
      </c>
      <c r="G22" s="352" t="s">
        <v>534</v>
      </c>
    </row>
    <row r="23" spans="1:7">
      <c r="A23" s="345"/>
      <c r="B23" s="348"/>
      <c r="C23" s="316" t="s">
        <v>640</v>
      </c>
      <c r="D23" s="356"/>
      <c r="E23" s="351"/>
      <c r="F23" s="351"/>
      <c r="G23" s="331"/>
    </row>
    <row r="24" spans="1:7">
      <c r="A24" s="345"/>
      <c r="B24" s="348"/>
      <c r="C24" s="353"/>
      <c r="D24" s="302"/>
      <c r="E24" s="351"/>
      <c r="F24" s="351"/>
      <c r="G24" s="331"/>
    </row>
    <row r="25" spans="1:7">
      <c r="A25" s="345"/>
      <c r="B25" s="348" t="s">
        <v>612</v>
      </c>
      <c r="C25" s="349" t="s">
        <v>641</v>
      </c>
      <c r="D25" s="302" t="s">
        <v>568</v>
      </c>
      <c r="E25" s="351"/>
      <c r="F25" s="351">
        <v>-5000</v>
      </c>
      <c r="G25" s="352" t="s">
        <v>534</v>
      </c>
    </row>
    <row r="26" spans="1:7">
      <c r="A26" s="345"/>
      <c r="B26" s="348"/>
      <c r="C26" s="353" t="s">
        <v>642</v>
      </c>
      <c r="D26" s="302"/>
      <c r="E26" s="351"/>
      <c r="F26" s="351"/>
      <c r="G26" s="331"/>
    </row>
    <row r="27" spans="1:7">
      <c r="A27" s="345"/>
      <c r="B27" s="346"/>
      <c r="C27" s="301"/>
      <c r="D27" s="356"/>
      <c r="E27" s="351"/>
      <c r="F27" s="351"/>
      <c r="G27" s="331"/>
    </row>
    <row r="28" spans="1:7">
      <c r="A28" s="345"/>
      <c r="B28" s="354" t="s">
        <v>636</v>
      </c>
      <c r="C28" s="358" t="s">
        <v>643</v>
      </c>
      <c r="D28" s="302" t="s">
        <v>568</v>
      </c>
      <c r="E28" s="351"/>
      <c r="F28" s="351">
        <v>-5000</v>
      </c>
      <c r="G28" s="352" t="s">
        <v>534</v>
      </c>
    </row>
    <row r="29" spans="1:7">
      <c r="A29" s="345"/>
      <c r="B29" s="355"/>
      <c r="C29" s="349"/>
      <c r="D29" s="356"/>
      <c r="E29" s="351"/>
      <c r="F29" s="351"/>
      <c r="G29" s="331"/>
    </row>
    <row r="30" spans="1:7">
      <c r="A30" s="345"/>
      <c r="B30" s="355" t="s">
        <v>644</v>
      </c>
      <c r="C30" s="307" t="s">
        <v>645</v>
      </c>
      <c r="D30" s="302" t="s">
        <v>568</v>
      </c>
      <c r="E30" s="351"/>
      <c r="F30" s="351">
        <v>-10000</v>
      </c>
      <c r="G30" s="352" t="s">
        <v>534</v>
      </c>
    </row>
    <row r="31" spans="1:7">
      <c r="A31" s="345"/>
      <c r="B31" s="355"/>
      <c r="C31" s="301"/>
      <c r="D31" s="302"/>
      <c r="E31" s="351"/>
      <c r="F31" s="351"/>
      <c r="G31" s="331"/>
    </row>
    <row r="32" spans="1:7">
      <c r="A32" s="345"/>
      <c r="B32" s="359" t="s">
        <v>646</v>
      </c>
      <c r="C32" s="349" t="s">
        <v>647</v>
      </c>
      <c r="D32" s="302" t="s">
        <v>568</v>
      </c>
      <c r="E32" s="351"/>
      <c r="F32" s="351">
        <v>-5000</v>
      </c>
      <c r="G32" s="352" t="s">
        <v>534</v>
      </c>
    </row>
    <row r="33" spans="1:7">
      <c r="A33" s="345"/>
      <c r="B33" s="348"/>
      <c r="C33" s="349"/>
      <c r="D33" s="302"/>
      <c r="E33" s="351"/>
      <c r="F33" s="351"/>
      <c r="G33" s="331"/>
    </row>
    <row r="34" spans="1:7">
      <c r="A34" s="345"/>
      <c r="B34" s="348" t="s">
        <v>367</v>
      </c>
      <c r="C34" s="360" t="s">
        <v>648</v>
      </c>
      <c r="D34" s="302" t="s">
        <v>568</v>
      </c>
      <c r="E34" s="351"/>
      <c r="F34" s="351">
        <v>-5000</v>
      </c>
      <c r="G34" s="352" t="s">
        <v>534</v>
      </c>
    </row>
    <row r="35" spans="1:7">
      <c r="A35" s="345"/>
      <c r="B35" s="348"/>
      <c r="C35" s="360" t="s">
        <v>649</v>
      </c>
      <c r="D35" s="302"/>
      <c r="E35" s="351"/>
      <c r="F35" s="351"/>
      <c r="G35" s="331"/>
    </row>
    <row r="36" spans="1:7">
      <c r="A36" s="345"/>
      <c r="B36" s="348"/>
      <c r="C36" s="360" t="s">
        <v>650</v>
      </c>
      <c r="D36" s="302"/>
      <c r="E36" s="351"/>
      <c r="F36" s="351"/>
      <c r="G36" s="331"/>
    </row>
    <row r="37" spans="1:7">
      <c r="A37" s="345"/>
      <c r="B37" s="348"/>
      <c r="C37" s="340" t="s">
        <v>651</v>
      </c>
      <c r="D37" s="302"/>
      <c r="E37" s="351"/>
      <c r="F37" s="351"/>
      <c r="G37" s="331"/>
    </row>
    <row r="38" spans="1:7">
      <c r="A38" s="345"/>
      <c r="B38" s="348"/>
      <c r="C38" s="349"/>
      <c r="D38" s="302"/>
      <c r="E38" s="351"/>
      <c r="F38" s="351"/>
      <c r="G38" s="331"/>
    </row>
    <row r="39" spans="1:7">
      <c r="A39" s="345" t="s">
        <v>691</v>
      </c>
      <c r="B39" s="339" t="s">
        <v>652</v>
      </c>
      <c r="C39" s="297"/>
      <c r="D39" s="302"/>
      <c r="E39" s="351"/>
      <c r="F39" s="351"/>
      <c r="G39" s="352"/>
    </row>
    <row r="40" spans="1:7" ht="9" customHeight="1">
      <c r="A40" s="345"/>
      <c r="D40" s="302"/>
      <c r="E40" s="351"/>
      <c r="F40" s="351"/>
      <c r="G40" s="331"/>
    </row>
    <row r="41" spans="1:7">
      <c r="A41" s="345"/>
      <c r="B41" s="348" t="s">
        <v>606</v>
      </c>
      <c r="C41" s="340" t="s">
        <v>653</v>
      </c>
      <c r="D41" s="302" t="s">
        <v>568</v>
      </c>
      <c r="E41" s="351"/>
      <c r="F41" s="351">
        <v>-1000</v>
      </c>
      <c r="G41" s="352" t="s">
        <v>534</v>
      </c>
    </row>
    <row r="42" spans="1:7" ht="9" customHeight="1">
      <c r="A42" s="345"/>
      <c r="B42" s="348"/>
      <c r="D42" s="302"/>
      <c r="E42" s="351"/>
      <c r="F42" s="351"/>
      <c r="G42" s="331"/>
    </row>
    <row r="43" spans="1:7">
      <c r="A43" s="345"/>
      <c r="B43" s="348" t="s">
        <v>612</v>
      </c>
      <c r="C43" s="340" t="s">
        <v>654</v>
      </c>
      <c r="D43" s="302" t="s">
        <v>568</v>
      </c>
      <c r="E43" s="351"/>
      <c r="F43" s="351">
        <v>-1000</v>
      </c>
      <c r="G43" s="352" t="s">
        <v>534</v>
      </c>
    </row>
    <row r="44" spans="1:7" ht="9.75" customHeight="1">
      <c r="A44" s="345"/>
      <c r="B44" s="346"/>
      <c r="D44" s="302"/>
      <c r="E44" s="351"/>
      <c r="F44" s="351"/>
      <c r="G44" s="331"/>
    </row>
    <row r="45" spans="1:7">
      <c r="A45" s="345"/>
      <c r="B45" s="354" t="s">
        <v>636</v>
      </c>
      <c r="C45" s="340" t="s">
        <v>655</v>
      </c>
      <c r="D45" s="302" t="s">
        <v>568</v>
      </c>
      <c r="E45" s="351"/>
      <c r="F45" s="351">
        <v>-1000</v>
      </c>
      <c r="G45" s="352" t="s">
        <v>534</v>
      </c>
    </row>
    <row r="46" spans="1:7">
      <c r="A46" s="345"/>
      <c r="B46" s="355"/>
      <c r="D46" s="302"/>
      <c r="E46" s="351"/>
      <c r="F46" s="351"/>
      <c r="G46" s="331"/>
    </row>
    <row r="47" spans="1:7">
      <c r="A47" s="345"/>
      <c r="B47" s="355" t="s">
        <v>644</v>
      </c>
      <c r="C47" s="340" t="s">
        <v>656</v>
      </c>
      <c r="D47" s="302" t="s">
        <v>568</v>
      </c>
      <c r="E47" s="351"/>
      <c r="F47" s="351">
        <v>-1000</v>
      </c>
      <c r="G47" s="352" t="s">
        <v>534</v>
      </c>
    </row>
    <row r="48" spans="1:7" ht="36" customHeight="1">
      <c r="A48" s="345"/>
      <c r="B48" s="355"/>
      <c r="C48" s="358" t="s">
        <v>657</v>
      </c>
      <c r="D48" s="302"/>
      <c r="E48" s="351"/>
      <c r="F48" s="331"/>
      <c r="G48" s="387"/>
    </row>
    <row r="49" spans="1:7" ht="13.8" thickBot="1">
      <c r="A49" s="469"/>
      <c r="B49" s="470"/>
      <c r="C49" s="471"/>
      <c r="D49" s="474"/>
      <c r="E49" s="475"/>
      <c r="F49" s="472"/>
      <c r="G49" s="473"/>
    </row>
    <row r="50" spans="1:7" ht="21.75" customHeight="1" thickBot="1">
      <c r="A50" s="458" t="s">
        <v>579</v>
      </c>
      <c r="B50" s="459"/>
      <c r="C50" s="460" t="s">
        <v>658</v>
      </c>
      <c r="D50" s="461"/>
      <c r="E50" s="462"/>
      <c r="F50" s="463"/>
      <c r="G50" s="464">
        <f>SUM(G6:G47)</f>
        <v>0</v>
      </c>
    </row>
    <row r="51" spans="1:7">
      <c r="A51" s="465"/>
      <c r="B51" s="465"/>
      <c r="C51" s="465"/>
      <c r="D51" s="466"/>
      <c r="E51" s="466"/>
      <c r="F51" s="467"/>
      <c r="G51" s="468"/>
    </row>
    <row r="58" spans="1:7" ht="8.25" customHeight="1"/>
    <row r="61" spans="1:7" ht="14.25" customHeight="1"/>
    <row r="62" spans="1:7" ht="6" customHeight="1"/>
    <row r="64" spans="1:7" ht="8.25" customHeight="1"/>
  </sheetData>
  <mergeCells count="1">
    <mergeCell ref="B5:C5"/>
  </mergeCells>
  <pageMargins left="0.7" right="0.7" top="0.75" bottom="0.75" header="0.3" footer="0.3"/>
  <pageSetup scale="96" orientation="portrait" horizontalDpi="4294967294" verticalDpi="4294967294" r:id="rId1"/>
  <headerFooter>
    <oddFooter>&amp;C108-34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Layout" zoomScaleNormal="100" zoomScaleSheetLayoutView="100" workbookViewId="0">
      <selection activeCell="D37" sqref="D37"/>
    </sheetView>
  </sheetViews>
  <sheetFormatPr defaultRowHeight="13.2"/>
  <cols>
    <col min="1" max="1" width="8.109375" style="339" customWidth="1"/>
    <col min="2" max="2" width="3.77734375" style="339" customWidth="1"/>
    <col min="3" max="3" width="37" style="340" customWidth="1"/>
    <col min="4" max="4" width="8.109375" style="341" customWidth="1"/>
    <col min="5" max="5" width="12" style="341" bestFit="1" customWidth="1"/>
    <col min="6" max="6" width="13.109375" style="361" customWidth="1"/>
    <col min="7" max="7" width="21" style="342" customWidth="1"/>
    <col min="8" max="8" width="13.109375" style="340" bestFit="1" customWidth="1"/>
    <col min="9" max="256" width="9.33203125" style="340"/>
    <col min="257" max="257" width="8.109375" style="340" customWidth="1"/>
    <col min="258" max="258" width="3.77734375" style="340" customWidth="1"/>
    <col min="259" max="259" width="37" style="340" customWidth="1"/>
    <col min="260" max="260" width="8.109375" style="340" customWidth="1"/>
    <col min="261" max="261" width="12" style="340" bestFit="1" customWidth="1"/>
    <col min="262" max="262" width="13.109375" style="340" customWidth="1"/>
    <col min="263" max="263" width="21" style="340" customWidth="1"/>
    <col min="264" max="264" width="13.109375" style="340" bestFit="1" customWidth="1"/>
    <col min="265" max="512" width="9.33203125" style="340"/>
    <col min="513" max="513" width="8.109375" style="340" customWidth="1"/>
    <col min="514" max="514" width="3.77734375" style="340" customWidth="1"/>
    <col min="515" max="515" width="37" style="340" customWidth="1"/>
    <col min="516" max="516" width="8.109375" style="340" customWidth="1"/>
    <col min="517" max="517" width="12" style="340" bestFit="1" customWidth="1"/>
    <col min="518" max="518" width="13.109375" style="340" customWidth="1"/>
    <col min="519" max="519" width="21" style="340" customWidth="1"/>
    <col min="520" max="520" width="13.109375" style="340" bestFit="1" customWidth="1"/>
    <col min="521" max="768" width="9.33203125" style="340"/>
    <col min="769" max="769" width="8.109375" style="340" customWidth="1"/>
    <col min="770" max="770" width="3.77734375" style="340" customWidth="1"/>
    <col min="771" max="771" width="37" style="340" customWidth="1"/>
    <col min="772" max="772" width="8.109375" style="340" customWidth="1"/>
    <col min="773" max="773" width="12" style="340" bestFit="1" customWidth="1"/>
    <col min="774" max="774" width="13.109375" style="340" customWidth="1"/>
    <col min="775" max="775" width="21" style="340" customWidth="1"/>
    <col min="776" max="776" width="13.109375" style="340" bestFit="1" customWidth="1"/>
    <col min="777" max="1024" width="9.33203125" style="340"/>
    <col min="1025" max="1025" width="8.109375" style="340" customWidth="1"/>
    <col min="1026" max="1026" width="3.77734375" style="340" customWidth="1"/>
    <col min="1027" max="1027" width="37" style="340" customWidth="1"/>
    <col min="1028" max="1028" width="8.109375" style="340" customWidth="1"/>
    <col min="1029" max="1029" width="12" style="340" bestFit="1" customWidth="1"/>
    <col min="1030" max="1030" width="13.109375" style="340" customWidth="1"/>
    <col min="1031" max="1031" width="21" style="340" customWidth="1"/>
    <col min="1032" max="1032" width="13.109375" style="340" bestFit="1" customWidth="1"/>
    <col min="1033" max="1280" width="9.33203125" style="340"/>
    <col min="1281" max="1281" width="8.109375" style="340" customWidth="1"/>
    <col min="1282" max="1282" width="3.77734375" style="340" customWidth="1"/>
    <col min="1283" max="1283" width="37" style="340" customWidth="1"/>
    <col min="1284" max="1284" width="8.109375" style="340" customWidth="1"/>
    <col min="1285" max="1285" width="12" style="340" bestFit="1" customWidth="1"/>
    <col min="1286" max="1286" width="13.109375" style="340" customWidth="1"/>
    <col min="1287" max="1287" width="21" style="340" customWidth="1"/>
    <col min="1288" max="1288" width="13.109375" style="340" bestFit="1" customWidth="1"/>
    <col min="1289" max="1536" width="9.33203125" style="340"/>
    <col min="1537" max="1537" width="8.109375" style="340" customWidth="1"/>
    <col min="1538" max="1538" width="3.77734375" style="340" customWidth="1"/>
    <col min="1539" max="1539" width="37" style="340" customWidth="1"/>
    <col min="1540" max="1540" width="8.109375" style="340" customWidth="1"/>
    <col min="1541" max="1541" width="12" style="340" bestFit="1" customWidth="1"/>
    <col min="1542" max="1542" width="13.109375" style="340" customWidth="1"/>
    <col min="1543" max="1543" width="21" style="340" customWidth="1"/>
    <col min="1544" max="1544" width="13.109375" style="340" bestFit="1" customWidth="1"/>
    <col min="1545" max="1792" width="9.33203125" style="340"/>
    <col min="1793" max="1793" width="8.109375" style="340" customWidth="1"/>
    <col min="1794" max="1794" width="3.77734375" style="340" customWidth="1"/>
    <col min="1795" max="1795" width="37" style="340" customWidth="1"/>
    <col min="1796" max="1796" width="8.109375" style="340" customWidth="1"/>
    <col min="1797" max="1797" width="12" style="340" bestFit="1" customWidth="1"/>
    <col min="1798" max="1798" width="13.109375" style="340" customWidth="1"/>
    <col min="1799" max="1799" width="21" style="340" customWidth="1"/>
    <col min="1800" max="1800" width="13.109375" style="340" bestFit="1" customWidth="1"/>
    <col min="1801" max="2048" width="9.33203125" style="340"/>
    <col min="2049" max="2049" width="8.109375" style="340" customWidth="1"/>
    <col min="2050" max="2050" width="3.77734375" style="340" customWidth="1"/>
    <col min="2051" max="2051" width="37" style="340" customWidth="1"/>
    <col min="2052" max="2052" width="8.109375" style="340" customWidth="1"/>
    <col min="2053" max="2053" width="12" style="340" bestFit="1" customWidth="1"/>
    <col min="2054" max="2054" width="13.109375" style="340" customWidth="1"/>
    <col min="2055" max="2055" width="21" style="340" customWidth="1"/>
    <col min="2056" max="2056" width="13.109375" style="340" bestFit="1" customWidth="1"/>
    <col min="2057" max="2304" width="9.33203125" style="340"/>
    <col min="2305" max="2305" width="8.109375" style="340" customWidth="1"/>
    <col min="2306" max="2306" width="3.77734375" style="340" customWidth="1"/>
    <col min="2307" max="2307" width="37" style="340" customWidth="1"/>
    <col min="2308" max="2308" width="8.109375" style="340" customWidth="1"/>
    <col min="2309" max="2309" width="12" style="340" bestFit="1" customWidth="1"/>
    <col min="2310" max="2310" width="13.109375" style="340" customWidth="1"/>
    <col min="2311" max="2311" width="21" style="340" customWidth="1"/>
    <col min="2312" max="2312" width="13.109375" style="340" bestFit="1" customWidth="1"/>
    <col min="2313" max="2560" width="9.33203125" style="340"/>
    <col min="2561" max="2561" width="8.109375" style="340" customWidth="1"/>
    <col min="2562" max="2562" width="3.77734375" style="340" customWidth="1"/>
    <col min="2563" max="2563" width="37" style="340" customWidth="1"/>
    <col min="2564" max="2564" width="8.109375" style="340" customWidth="1"/>
    <col min="2565" max="2565" width="12" style="340" bestFit="1" customWidth="1"/>
    <col min="2566" max="2566" width="13.109375" style="340" customWidth="1"/>
    <col min="2567" max="2567" width="21" style="340" customWidth="1"/>
    <col min="2568" max="2568" width="13.109375" style="340" bestFit="1" customWidth="1"/>
    <col min="2569" max="2816" width="9.33203125" style="340"/>
    <col min="2817" max="2817" width="8.109375" style="340" customWidth="1"/>
    <col min="2818" max="2818" width="3.77734375" style="340" customWidth="1"/>
    <col min="2819" max="2819" width="37" style="340" customWidth="1"/>
    <col min="2820" max="2820" width="8.109375" style="340" customWidth="1"/>
    <col min="2821" max="2821" width="12" style="340" bestFit="1" customWidth="1"/>
    <col min="2822" max="2822" width="13.109375" style="340" customWidth="1"/>
    <col min="2823" max="2823" width="21" style="340" customWidth="1"/>
    <col min="2824" max="2824" width="13.109375" style="340" bestFit="1" customWidth="1"/>
    <col min="2825" max="3072" width="9.33203125" style="340"/>
    <col min="3073" max="3073" width="8.109375" style="340" customWidth="1"/>
    <col min="3074" max="3074" width="3.77734375" style="340" customWidth="1"/>
    <col min="3075" max="3075" width="37" style="340" customWidth="1"/>
    <col min="3076" max="3076" width="8.109375" style="340" customWidth="1"/>
    <col min="3077" max="3077" width="12" style="340" bestFit="1" customWidth="1"/>
    <col min="3078" max="3078" width="13.109375" style="340" customWidth="1"/>
    <col min="3079" max="3079" width="21" style="340" customWidth="1"/>
    <col min="3080" max="3080" width="13.109375" style="340" bestFit="1" customWidth="1"/>
    <col min="3081" max="3328" width="9.33203125" style="340"/>
    <col min="3329" max="3329" width="8.109375" style="340" customWidth="1"/>
    <col min="3330" max="3330" width="3.77734375" style="340" customWidth="1"/>
    <col min="3331" max="3331" width="37" style="340" customWidth="1"/>
    <col min="3332" max="3332" width="8.109375" style="340" customWidth="1"/>
    <col min="3333" max="3333" width="12" style="340" bestFit="1" customWidth="1"/>
    <col min="3334" max="3334" width="13.109375" style="340" customWidth="1"/>
    <col min="3335" max="3335" width="21" style="340" customWidth="1"/>
    <col min="3336" max="3336" width="13.109375" style="340" bestFit="1" customWidth="1"/>
    <col min="3337" max="3584" width="9.33203125" style="340"/>
    <col min="3585" max="3585" width="8.109375" style="340" customWidth="1"/>
    <col min="3586" max="3586" width="3.77734375" style="340" customWidth="1"/>
    <col min="3587" max="3587" width="37" style="340" customWidth="1"/>
    <col min="3588" max="3588" width="8.109375" style="340" customWidth="1"/>
    <col min="3589" max="3589" width="12" style="340" bestFit="1" customWidth="1"/>
    <col min="3590" max="3590" width="13.109375" style="340" customWidth="1"/>
    <col min="3591" max="3591" width="21" style="340" customWidth="1"/>
    <col min="3592" max="3592" width="13.109375" style="340" bestFit="1" customWidth="1"/>
    <col min="3593" max="3840" width="9.33203125" style="340"/>
    <col min="3841" max="3841" width="8.109375" style="340" customWidth="1"/>
    <col min="3842" max="3842" width="3.77734375" style="340" customWidth="1"/>
    <col min="3843" max="3843" width="37" style="340" customWidth="1"/>
    <col min="3844" max="3844" width="8.109375" style="340" customWidth="1"/>
    <col min="3845" max="3845" width="12" style="340" bestFit="1" customWidth="1"/>
    <col min="3846" max="3846" width="13.109375" style="340" customWidth="1"/>
    <col min="3847" max="3847" width="21" style="340" customWidth="1"/>
    <col min="3848" max="3848" width="13.109375" style="340" bestFit="1" customWidth="1"/>
    <col min="3849" max="4096" width="9.33203125" style="340"/>
    <col min="4097" max="4097" width="8.109375" style="340" customWidth="1"/>
    <col min="4098" max="4098" width="3.77734375" style="340" customWidth="1"/>
    <col min="4099" max="4099" width="37" style="340" customWidth="1"/>
    <col min="4100" max="4100" width="8.109375" style="340" customWidth="1"/>
    <col min="4101" max="4101" width="12" style="340" bestFit="1" customWidth="1"/>
    <col min="4102" max="4102" width="13.109375" style="340" customWidth="1"/>
    <col min="4103" max="4103" width="21" style="340" customWidth="1"/>
    <col min="4104" max="4104" width="13.109375" style="340" bestFit="1" customWidth="1"/>
    <col min="4105" max="4352" width="9.33203125" style="340"/>
    <col min="4353" max="4353" width="8.109375" style="340" customWidth="1"/>
    <col min="4354" max="4354" width="3.77734375" style="340" customWidth="1"/>
    <col min="4355" max="4355" width="37" style="340" customWidth="1"/>
    <col min="4356" max="4356" width="8.109375" style="340" customWidth="1"/>
    <col min="4357" max="4357" width="12" style="340" bestFit="1" customWidth="1"/>
    <col min="4358" max="4358" width="13.109375" style="340" customWidth="1"/>
    <col min="4359" max="4359" width="21" style="340" customWidth="1"/>
    <col min="4360" max="4360" width="13.109375" style="340" bestFit="1" customWidth="1"/>
    <col min="4361" max="4608" width="9.33203125" style="340"/>
    <col min="4609" max="4609" width="8.109375" style="340" customWidth="1"/>
    <col min="4610" max="4610" width="3.77734375" style="340" customWidth="1"/>
    <col min="4611" max="4611" width="37" style="340" customWidth="1"/>
    <col min="4612" max="4612" width="8.109375" style="340" customWidth="1"/>
    <col min="4613" max="4613" width="12" style="340" bestFit="1" customWidth="1"/>
    <col min="4614" max="4614" width="13.109375" style="340" customWidth="1"/>
    <col min="4615" max="4615" width="21" style="340" customWidth="1"/>
    <col min="4616" max="4616" width="13.109375" style="340" bestFit="1" customWidth="1"/>
    <col min="4617" max="4864" width="9.33203125" style="340"/>
    <col min="4865" max="4865" width="8.109375" style="340" customWidth="1"/>
    <col min="4866" max="4866" width="3.77734375" style="340" customWidth="1"/>
    <col min="4867" max="4867" width="37" style="340" customWidth="1"/>
    <col min="4868" max="4868" width="8.109375" style="340" customWidth="1"/>
    <col min="4869" max="4869" width="12" style="340" bestFit="1" customWidth="1"/>
    <col min="4870" max="4870" width="13.109375" style="340" customWidth="1"/>
    <col min="4871" max="4871" width="21" style="340" customWidth="1"/>
    <col min="4872" max="4872" width="13.109375" style="340" bestFit="1" customWidth="1"/>
    <col min="4873" max="5120" width="9.33203125" style="340"/>
    <col min="5121" max="5121" width="8.109375" style="340" customWidth="1"/>
    <col min="5122" max="5122" width="3.77734375" style="340" customWidth="1"/>
    <col min="5123" max="5123" width="37" style="340" customWidth="1"/>
    <col min="5124" max="5124" width="8.109375" style="340" customWidth="1"/>
    <col min="5125" max="5125" width="12" style="340" bestFit="1" customWidth="1"/>
    <col min="5126" max="5126" width="13.109375" style="340" customWidth="1"/>
    <col min="5127" max="5127" width="21" style="340" customWidth="1"/>
    <col min="5128" max="5128" width="13.109375" style="340" bestFit="1" customWidth="1"/>
    <col min="5129" max="5376" width="9.33203125" style="340"/>
    <col min="5377" max="5377" width="8.109375" style="340" customWidth="1"/>
    <col min="5378" max="5378" width="3.77734375" style="340" customWidth="1"/>
    <col min="5379" max="5379" width="37" style="340" customWidth="1"/>
    <col min="5380" max="5380" width="8.109375" style="340" customWidth="1"/>
    <col min="5381" max="5381" width="12" style="340" bestFit="1" customWidth="1"/>
    <col min="5382" max="5382" width="13.109375" style="340" customWidth="1"/>
    <col min="5383" max="5383" width="21" style="340" customWidth="1"/>
    <col min="5384" max="5384" width="13.109375" style="340" bestFit="1" customWidth="1"/>
    <col min="5385" max="5632" width="9.33203125" style="340"/>
    <col min="5633" max="5633" width="8.109375" style="340" customWidth="1"/>
    <col min="5634" max="5634" width="3.77734375" style="340" customWidth="1"/>
    <col min="5635" max="5635" width="37" style="340" customWidth="1"/>
    <col min="5636" max="5636" width="8.109375" style="340" customWidth="1"/>
    <col min="5637" max="5637" width="12" style="340" bestFit="1" customWidth="1"/>
    <col min="5638" max="5638" width="13.109375" style="340" customWidth="1"/>
    <col min="5639" max="5639" width="21" style="340" customWidth="1"/>
    <col min="5640" max="5640" width="13.109375" style="340" bestFit="1" customWidth="1"/>
    <col min="5641" max="5888" width="9.33203125" style="340"/>
    <col min="5889" max="5889" width="8.109375" style="340" customWidth="1"/>
    <col min="5890" max="5890" width="3.77734375" style="340" customWidth="1"/>
    <col min="5891" max="5891" width="37" style="340" customWidth="1"/>
    <col min="5892" max="5892" width="8.109375" style="340" customWidth="1"/>
    <col min="5893" max="5893" width="12" style="340" bestFit="1" customWidth="1"/>
    <col min="5894" max="5894" width="13.109375" style="340" customWidth="1"/>
    <col min="5895" max="5895" width="21" style="340" customWidth="1"/>
    <col min="5896" max="5896" width="13.109375" style="340" bestFit="1" customWidth="1"/>
    <col min="5897" max="6144" width="9.33203125" style="340"/>
    <col min="6145" max="6145" width="8.109375" style="340" customWidth="1"/>
    <col min="6146" max="6146" width="3.77734375" style="340" customWidth="1"/>
    <col min="6147" max="6147" width="37" style="340" customWidth="1"/>
    <col min="6148" max="6148" width="8.109375" style="340" customWidth="1"/>
    <col min="6149" max="6149" width="12" style="340" bestFit="1" customWidth="1"/>
    <col min="6150" max="6150" width="13.109375" style="340" customWidth="1"/>
    <col min="6151" max="6151" width="21" style="340" customWidth="1"/>
    <col min="6152" max="6152" width="13.109375" style="340" bestFit="1" customWidth="1"/>
    <col min="6153" max="6400" width="9.33203125" style="340"/>
    <col min="6401" max="6401" width="8.109375" style="340" customWidth="1"/>
    <col min="6402" max="6402" width="3.77734375" style="340" customWidth="1"/>
    <col min="6403" max="6403" width="37" style="340" customWidth="1"/>
    <col min="6404" max="6404" width="8.109375" style="340" customWidth="1"/>
    <col min="6405" max="6405" width="12" style="340" bestFit="1" customWidth="1"/>
    <col min="6406" max="6406" width="13.109375" style="340" customWidth="1"/>
    <col min="6407" max="6407" width="21" style="340" customWidth="1"/>
    <col min="6408" max="6408" width="13.109375" style="340" bestFit="1" customWidth="1"/>
    <col min="6409" max="6656" width="9.33203125" style="340"/>
    <col min="6657" max="6657" width="8.109375" style="340" customWidth="1"/>
    <col min="6658" max="6658" width="3.77734375" style="340" customWidth="1"/>
    <col min="6659" max="6659" width="37" style="340" customWidth="1"/>
    <col min="6660" max="6660" width="8.109375" style="340" customWidth="1"/>
    <col min="6661" max="6661" width="12" style="340" bestFit="1" customWidth="1"/>
    <col min="6662" max="6662" width="13.109375" style="340" customWidth="1"/>
    <col min="6663" max="6663" width="21" style="340" customWidth="1"/>
    <col min="6664" max="6664" width="13.109375" style="340" bestFit="1" customWidth="1"/>
    <col min="6665" max="6912" width="9.33203125" style="340"/>
    <col min="6913" max="6913" width="8.109375" style="340" customWidth="1"/>
    <col min="6914" max="6914" width="3.77734375" style="340" customWidth="1"/>
    <col min="6915" max="6915" width="37" style="340" customWidth="1"/>
    <col min="6916" max="6916" width="8.109375" style="340" customWidth="1"/>
    <col min="6917" max="6917" width="12" style="340" bestFit="1" customWidth="1"/>
    <col min="6918" max="6918" width="13.109375" style="340" customWidth="1"/>
    <col min="6919" max="6919" width="21" style="340" customWidth="1"/>
    <col min="6920" max="6920" width="13.109375" style="340" bestFit="1" customWidth="1"/>
    <col min="6921" max="7168" width="9.33203125" style="340"/>
    <col min="7169" max="7169" width="8.109375" style="340" customWidth="1"/>
    <col min="7170" max="7170" width="3.77734375" style="340" customWidth="1"/>
    <col min="7171" max="7171" width="37" style="340" customWidth="1"/>
    <col min="7172" max="7172" width="8.109375" style="340" customWidth="1"/>
    <col min="7173" max="7173" width="12" style="340" bestFit="1" customWidth="1"/>
    <col min="7174" max="7174" width="13.109375" style="340" customWidth="1"/>
    <col min="7175" max="7175" width="21" style="340" customWidth="1"/>
    <col min="7176" max="7176" width="13.109375" style="340" bestFit="1" customWidth="1"/>
    <col min="7177" max="7424" width="9.33203125" style="340"/>
    <col min="7425" max="7425" width="8.109375" style="340" customWidth="1"/>
    <col min="7426" max="7426" width="3.77734375" style="340" customWidth="1"/>
    <col min="7427" max="7427" width="37" style="340" customWidth="1"/>
    <col min="7428" max="7428" width="8.109375" style="340" customWidth="1"/>
    <col min="7429" max="7429" width="12" style="340" bestFit="1" customWidth="1"/>
    <col min="7430" max="7430" width="13.109375" style="340" customWidth="1"/>
    <col min="7431" max="7431" width="21" style="340" customWidth="1"/>
    <col min="7432" max="7432" width="13.109375" style="340" bestFit="1" customWidth="1"/>
    <col min="7433" max="7680" width="9.33203125" style="340"/>
    <col min="7681" max="7681" width="8.109375" style="340" customWidth="1"/>
    <col min="7682" max="7682" width="3.77734375" style="340" customWidth="1"/>
    <col min="7683" max="7683" width="37" style="340" customWidth="1"/>
    <col min="7684" max="7684" width="8.109375" style="340" customWidth="1"/>
    <col min="7685" max="7685" width="12" style="340" bestFit="1" customWidth="1"/>
    <col min="7686" max="7686" width="13.109375" style="340" customWidth="1"/>
    <col min="7687" max="7687" width="21" style="340" customWidth="1"/>
    <col min="7688" max="7688" width="13.109375" style="340" bestFit="1" customWidth="1"/>
    <col min="7689" max="7936" width="9.33203125" style="340"/>
    <col min="7937" max="7937" width="8.109375" style="340" customWidth="1"/>
    <col min="7938" max="7938" width="3.77734375" style="340" customWidth="1"/>
    <col min="7939" max="7939" width="37" style="340" customWidth="1"/>
    <col min="7940" max="7940" width="8.109375" style="340" customWidth="1"/>
    <col min="7941" max="7941" width="12" style="340" bestFit="1" customWidth="1"/>
    <col min="7942" max="7942" width="13.109375" style="340" customWidth="1"/>
    <col min="7943" max="7943" width="21" style="340" customWidth="1"/>
    <col min="7944" max="7944" width="13.109375" style="340" bestFit="1" customWidth="1"/>
    <col min="7945" max="8192" width="9.33203125" style="340"/>
    <col min="8193" max="8193" width="8.109375" style="340" customWidth="1"/>
    <col min="8194" max="8194" width="3.77734375" style="340" customWidth="1"/>
    <col min="8195" max="8195" width="37" style="340" customWidth="1"/>
    <col min="8196" max="8196" width="8.109375" style="340" customWidth="1"/>
    <col min="8197" max="8197" width="12" style="340" bestFit="1" customWidth="1"/>
    <col min="8198" max="8198" width="13.109375" style="340" customWidth="1"/>
    <col min="8199" max="8199" width="21" style="340" customWidth="1"/>
    <col min="8200" max="8200" width="13.109375" style="340" bestFit="1" customWidth="1"/>
    <col min="8201" max="8448" width="9.33203125" style="340"/>
    <col min="8449" max="8449" width="8.109375" style="340" customWidth="1"/>
    <col min="8450" max="8450" width="3.77734375" style="340" customWidth="1"/>
    <col min="8451" max="8451" width="37" style="340" customWidth="1"/>
    <col min="8452" max="8452" width="8.109375" style="340" customWidth="1"/>
    <col min="8453" max="8453" width="12" style="340" bestFit="1" customWidth="1"/>
    <col min="8454" max="8454" width="13.109375" style="340" customWidth="1"/>
    <col min="8455" max="8455" width="21" style="340" customWidth="1"/>
    <col min="8456" max="8456" width="13.109375" style="340" bestFit="1" customWidth="1"/>
    <col min="8457" max="8704" width="9.33203125" style="340"/>
    <col min="8705" max="8705" width="8.109375" style="340" customWidth="1"/>
    <col min="8706" max="8706" width="3.77734375" style="340" customWidth="1"/>
    <col min="8707" max="8707" width="37" style="340" customWidth="1"/>
    <col min="8708" max="8708" width="8.109375" style="340" customWidth="1"/>
    <col min="8709" max="8709" width="12" style="340" bestFit="1" customWidth="1"/>
    <col min="8710" max="8710" width="13.109375" style="340" customWidth="1"/>
    <col min="8711" max="8711" width="21" style="340" customWidth="1"/>
    <col min="8712" max="8712" width="13.109375" style="340" bestFit="1" customWidth="1"/>
    <col min="8713" max="8960" width="9.33203125" style="340"/>
    <col min="8961" max="8961" width="8.109375" style="340" customWidth="1"/>
    <col min="8962" max="8962" width="3.77734375" style="340" customWidth="1"/>
    <col min="8963" max="8963" width="37" style="340" customWidth="1"/>
    <col min="8964" max="8964" width="8.109375" style="340" customWidth="1"/>
    <col min="8965" max="8965" width="12" style="340" bestFit="1" customWidth="1"/>
    <col min="8966" max="8966" width="13.109375" style="340" customWidth="1"/>
    <col min="8967" max="8967" width="21" style="340" customWidth="1"/>
    <col min="8968" max="8968" width="13.109375" style="340" bestFit="1" customWidth="1"/>
    <col min="8969" max="9216" width="9.33203125" style="340"/>
    <col min="9217" max="9217" width="8.109375" style="340" customWidth="1"/>
    <col min="9218" max="9218" width="3.77734375" style="340" customWidth="1"/>
    <col min="9219" max="9219" width="37" style="340" customWidth="1"/>
    <col min="9220" max="9220" width="8.109375" style="340" customWidth="1"/>
    <col min="9221" max="9221" width="12" style="340" bestFit="1" customWidth="1"/>
    <col min="9222" max="9222" width="13.109375" style="340" customWidth="1"/>
    <col min="9223" max="9223" width="21" style="340" customWidth="1"/>
    <col min="9224" max="9224" width="13.109375" style="340" bestFit="1" customWidth="1"/>
    <col min="9225" max="9472" width="9.33203125" style="340"/>
    <col min="9473" max="9473" width="8.109375" style="340" customWidth="1"/>
    <col min="9474" max="9474" width="3.77734375" style="340" customWidth="1"/>
    <col min="9475" max="9475" width="37" style="340" customWidth="1"/>
    <col min="9476" max="9476" width="8.109375" style="340" customWidth="1"/>
    <col min="9477" max="9477" width="12" style="340" bestFit="1" customWidth="1"/>
    <col min="9478" max="9478" width="13.109375" style="340" customWidth="1"/>
    <col min="9479" max="9479" width="21" style="340" customWidth="1"/>
    <col min="9480" max="9480" width="13.109375" style="340" bestFit="1" customWidth="1"/>
    <col min="9481" max="9728" width="9.33203125" style="340"/>
    <col min="9729" max="9729" width="8.109375" style="340" customWidth="1"/>
    <col min="9730" max="9730" width="3.77734375" style="340" customWidth="1"/>
    <col min="9731" max="9731" width="37" style="340" customWidth="1"/>
    <col min="9732" max="9732" width="8.109375" style="340" customWidth="1"/>
    <col min="9733" max="9733" width="12" style="340" bestFit="1" customWidth="1"/>
    <col min="9734" max="9734" width="13.109375" style="340" customWidth="1"/>
    <col min="9735" max="9735" width="21" style="340" customWidth="1"/>
    <col min="9736" max="9736" width="13.109375" style="340" bestFit="1" customWidth="1"/>
    <col min="9737" max="9984" width="9.33203125" style="340"/>
    <col min="9985" max="9985" width="8.109375" style="340" customWidth="1"/>
    <col min="9986" max="9986" width="3.77734375" style="340" customWidth="1"/>
    <col min="9987" max="9987" width="37" style="340" customWidth="1"/>
    <col min="9988" max="9988" width="8.109375" style="340" customWidth="1"/>
    <col min="9989" max="9989" width="12" style="340" bestFit="1" customWidth="1"/>
    <col min="9990" max="9990" width="13.109375" style="340" customWidth="1"/>
    <col min="9991" max="9991" width="21" style="340" customWidth="1"/>
    <col min="9992" max="9992" width="13.109375" style="340" bestFit="1" customWidth="1"/>
    <col min="9993" max="10240" width="9.33203125" style="340"/>
    <col min="10241" max="10241" width="8.109375" style="340" customWidth="1"/>
    <col min="10242" max="10242" width="3.77734375" style="340" customWidth="1"/>
    <col min="10243" max="10243" width="37" style="340" customWidth="1"/>
    <col min="10244" max="10244" width="8.109375" style="340" customWidth="1"/>
    <col min="10245" max="10245" width="12" style="340" bestFit="1" customWidth="1"/>
    <col min="10246" max="10246" width="13.109375" style="340" customWidth="1"/>
    <col min="10247" max="10247" width="21" style="340" customWidth="1"/>
    <col min="10248" max="10248" width="13.109375" style="340" bestFit="1" customWidth="1"/>
    <col min="10249" max="10496" width="9.33203125" style="340"/>
    <col min="10497" max="10497" width="8.109375" style="340" customWidth="1"/>
    <col min="10498" max="10498" width="3.77734375" style="340" customWidth="1"/>
    <col min="10499" max="10499" width="37" style="340" customWidth="1"/>
    <col min="10500" max="10500" width="8.109375" style="340" customWidth="1"/>
    <col min="10501" max="10501" width="12" style="340" bestFit="1" customWidth="1"/>
    <col min="10502" max="10502" width="13.109375" style="340" customWidth="1"/>
    <col min="10503" max="10503" width="21" style="340" customWidth="1"/>
    <col min="10504" max="10504" width="13.109375" style="340" bestFit="1" customWidth="1"/>
    <col min="10505" max="10752" width="9.33203125" style="340"/>
    <col min="10753" max="10753" width="8.109375" style="340" customWidth="1"/>
    <col min="10754" max="10754" width="3.77734375" style="340" customWidth="1"/>
    <col min="10755" max="10755" width="37" style="340" customWidth="1"/>
    <col min="10756" max="10756" width="8.109375" style="340" customWidth="1"/>
    <col min="10757" max="10757" width="12" style="340" bestFit="1" customWidth="1"/>
    <col min="10758" max="10758" width="13.109375" style="340" customWidth="1"/>
    <col min="10759" max="10759" width="21" style="340" customWidth="1"/>
    <col min="10760" max="10760" width="13.109375" style="340" bestFit="1" customWidth="1"/>
    <col min="10761" max="11008" width="9.33203125" style="340"/>
    <col min="11009" max="11009" width="8.109375" style="340" customWidth="1"/>
    <col min="11010" max="11010" width="3.77734375" style="340" customWidth="1"/>
    <col min="11011" max="11011" width="37" style="340" customWidth="1"/>
    <col min="11012" max="11012" width="8.109375" style="340" customWidth="1"/>
    <col min="11013" max="11013" width="12" style="340" bestFit="1" customWidth="1"/>
    <col min="11014" max="11014" width="13.109375" style="340" customWidth="1"/>
    <col min="11015" max="11015" width="21" style="340" customWidth="1"/>
    <col min="11016" max="11016" width="13.109375" style="340" bestFit="1" customWidth="1"/>
    <col min="11017" max="11264" width="9.33203125" style="340"/>
    <col min="11265" max="11265" width="8.109375" style="340" customWidth="1"/>
    <col min="11266" max="11266" width="3.77734375" style="340" customWidth="1"/>
    <col min="11267" max="11267" width="37" style="340" customWidth="1"/>
    <col min="11268" max="11268" width="8.109375" style="340" customWidth="1"/>
    <col min="11269" max="11269" width="12" style="340" bestFit="1" customWidth="1"/>
    <col min="11270" max="11270" width="13.109375" style="340" customWidth="1"/>
    <col min="11271" max="11271" width="21" style="340" customWidth="1"/>
    <col min="11272" max="11272" width="13.109375" style="340" bestFit="1" customWidth="1"/>
    <col min="11273" max="11520" width="9.33203125" style="340"/>
    <col min="11521" max="11521" width="8.109375" style="340" customWidth="1"/>
    <col min="11522" max="11522" width="3.77734375" style="340" customWidth="1"/>
    <col min="11523" max="11523" width="37" style="340" customWidth="1"/>
    <col min="11524" max="11524" width="8.109375" style="340" customWidth="1"/>
    <col min="11525" max="11525" width="12" style="340" bestFit="1" customWidth="1"/>
    <col min="11526" max="11526" width="13.109375" style="340" customWidth="1"/>
    <col min="11527" max="11527" width="21" style="340" customWidth="1"/>
    <col min="11528" max="11528" width="13.109375" style="340" bestFit="1" customWidth="1"/>
    <col min="11529" max="11776" width="9.33203125" style="340"/>
    <col min="11777" max="11777" width="8.109375" style="340" customWidth="1"/>
    <col min="11778" max="11778" width="3.77734375" style="340" customWidth="1"/>
    <col min="11779" max="11779" width="37" style="340" customWidth="1"/>
    <col min="11780" max="11780" width="8.109375" style="340" customWidth="1"/>
    <col min="11781" max="11781" width="12" style="340" bestFit="1" customWidth="1"/>
    <col min="11782" max="11782" width="13.109375" style="340" customWidth="1"/>
    <col min="11783" max="11783" width="21" style="340" customWidth="1"/>
    <col min="11784" max="11784" width="13.109375" style="340" bestFit="1" customWidth="1"/>
    <col min="11785" max="12032" width="9.33203125" style="340"/>
    <col min="12033" max="12033" width="8.109375" style="340" customWidth="1"/>
    <col min="12034" max="12034" width="3.77734375" style="340" customWidth="1"/>
    <col min="12035" max="12035" width="37" style="340" customWidth="1"/>
    <col min="12036" max="12036" width="8.109375" style="340" customWidth="1"/>
    <col min="12037" max="12037" width="12" style="340" bestFit="1" customWidth="1"/>
    <col min="12038" max="12038" width="13.109375" style="340" customWidth="1"/>
    <col min="12039" max="12039" width="21" style="340" customWidth="1"/>
    <col min="12040" max="12040" width="13.109375" style="340" bestFit="1" customWidth="1"/>
    <col min="12041" max="12288" width="9.33203125" style="340"/>
    <col min="12289" max="12289" width="8.109375" style="340" customWidth="1"/>
    <col min="12290" max="12290" width="3.77734375" style="340" customWidth="1"/>
    <col min="12291" max="12291" width="37" style="340" customWidth="1"/>
    <col min="12292" max="12292" width="8.109375" style="340" customWidth="1"/>
    <col min="12293" max="12293" width="12" style="340" bestFit="1" customWidth="1"/>
    <col min="12294" max="12294" width="13.109375" style="340" customWidth="1"/>
    <col min="12295" max="12295" width="21" style="340" customWidth="1"/>
    <col min="12296" max="12296" width="13.109375" style="340" bestFit="1" customWidth="1"/>
    <col min="12297" max="12544" width="9.33203125" style="340"/>
    <col min="12545" max="12545" width="8.109375" style="340" customWidth="1"/>
    <col min="12546" max="12546" width="3.77734375" style="340" customWidth="1"/>
    <col min="12547" max="12547" width="37" style="340" customWidth="1"/>
    <col min="12548" max="12548" width="8.109375" style="340" customWidth="1"/>
    <col min="12549" max="12549" width="12" style="340" bestFit="1" customWidth="1"/>
    <col min="12550" max="12550" width="13.109375" style="340" customWidth="1"/>
    <col min="12551" max="12551" width="21" style="340" customWidth="1"/>
    <col min="12552" max="12552" width="13.109375" style="340" bestFit="1" customWidth="1"/>
    <col min="12553" max="12800" width="9.33203125" style="340"/>
    <col min="12801" max="12801" width="8.109375" style="340" customWidth="1"/>
    <col min="12802" max="12802" width="3.77734375" style="340" customWidth="1"/>
    <col min="12803" max="12803" width="37" style="340" customWidth="1"/>
    <col min="12804" max="12804" width="8.109375" style="340" customWidth="1"/>
    <col min="12805" max="12805" width="12" style="340" bestFit="1" customWidth="1"/>
    <col min="12806" max="12806" width="13.109375" style="340" customWidth="1"/>
    <col min="12807" max="12807" width="21" style="340" customWidth="1"/>
    <col min="12808" max="12808" width="13.109375" style="340" bestFit="1" customWidth="1"/>
    <col min="12809" max="13056" width="9.33203125" style="340"/>
    <col min="13057" max="13057" width="8.109375" style="340" customWidth="1"/>
    <col min="13058" max="13058" width="3.77734375" style="340" customWidth="1"/>
    <col min="13059" max="13059" width="37" style="340" customWidth="1"/>
    <col min="13060" max="13060" width="8.109375" style="340" customWidth="1"/>
    <col min="13061" max="13061" width="12" style="340" bestFit="1" customWidth="1"/>
    <col min="13062" max="13062" width="13.109375" style="340" customWidth="1"/>
    <col min="13063" max="13063" width="21" style="340" customWidth="1"/>
    <col min="13064" max="13064" width="13.109375" style="340" bestFit="1" customWidth="1"/>
    <col min="13065" max="13312" width="9.33203125" style="340"/>
    <col min="13313" max="13313" width="8.109375" style="340" customWidth="1"/>
    <col min="13314" max="13314" width="3.77734375" style="340" customWidth="1"/>
    <col min="13315" max="13315" width="37" style="340" customWidth="1"/>
    <col min="13316" max="13316" width="8.109375" style="340" customWidth="1"/>
    <col min="13317" max="13317" width="12" style="340" bestFit="1" customWidth="1"/>
    <col min="13318" max="13318" width="13.109375" style="340" customWidth="1"/>
    <col min="13319" max="13319" width="21" style="340" customWidth="1"/>
    <col min="13320" max="13320" width="13.109375" style="340" bestFit="1" customWidth="1"/>
    <col min="13321" max="13568" width="9.33203125" style="340"/>
    <col min="13569" max="13569" width="8.109375" style="340" customWidth="1"/>
    <col min="13570" max="13570" width="3.77734375" style="340" customWidth="1"/>
    <col min="13571" max="13571" width="37" style="340" customWidth="1"/>
    <col min="13572" max="13572" width="8.109375" style="340" customWidth="1"/>
    <col min="13573" max="13573" width="12" style="340" bestFit="1" customWidth="1"/>
    <col min="13574" max="13574" width="13.109375" style="340" customWidth="1"/>
    <col min="13575" max="13575" width="21" style="340" customWidth="1"/>
    <col min="13576" max="13576" width="13.109375" style="340" bestFit="1" customWidth="1"/>
    <col min="13577" max="13824" width="9.33203125" style="340"/>
    <col min="13825" max="13825" width="8.109375" style="340" customWidth="1"/>
    <col min="13826" max="13826" width="3.77734375" style="340" customWidth="1"/>
    <col min="13827" max="13827" width="37" style="340" customWidth="1"/>
    <col min="13828" max="13828" width="8.109375" style="340" customWidth="1"/>
    <col min="13829" max="13829" width="12" style="340" bestFit="1" customWidth="1"/>
    <col min="13830" max="13830" width="13.109375" style="340" customWidth="1"/>
    <col min="13831" max="13831" width="21" style="340" customWidth="1"/>
    <col min="13832" max="13832" width="13.109375" style="340" bestFit="1" customWidth="1"/>
    <col min="13833" max="14080" width="9.33203125" style="340"/>
    <col min="14081" max="14081" width="8.109375" style="340" customWidth="1"/>
    <col min="14082" max="14082" width="3.77734375" style="340" customWidth="1"/>
    <col min="14083" max="14083" width="37" style="340" customWidth="1"/>
    <col min="14084" max="14084" width="8.109375" style="340" customWidth="1"/>
    <col min="14085" max="14085" width="12" style="340" bestFit="1" customWidth="1"/>
    <col min="14086" max="14086" width="13.109375" style="340" customWidth="1"/>
    <col min="14087" max="14087" width="21" style="340" customWidth="1"/>
    <col min="14088" max="14088" width="13.109375" style="340" bestFit="1" customWidth="1"/>
    <col min="14089" max="14336" width="9.33203125" style="340"/>
    <col min="14337" max="14337" width="8.109375" style="340" customWidth="1"/>
    <col min="14338" max="14338" width="3.77734375" style="340" customWidth="1"/>
    <col min="14339" max="14339" width="37" style="340" customWidth="1"/>
    <col min="14340" max="14340" width="8.109375" style="340" customWidth="1"/>
    <col min="14341" max="14341" width="12" style="340" bestFit="1" customWidth="1"/>
    <col min="14342" max="14342" width="13.109375" style="340" customWidth="1"/>
    <col min="14343" max="14343" width="21" style="340" customWidth="1"/>
    <col min="14344" max="14344" width="13.109375" style="340" bestFit="1" customWidth="1"/>
    <col min="14345" max="14592" width="9.33203125" style="340"/>
    <col min="14593" max="14593" width="8.109375" style="340" customWidth="1"/>
    <col min="14594" max="14594" width="3.77734375" style="340" customWidth="1"/>
    <col min="14595" max="14595" width="37" style="340" customWidth="1"/>
    <col min="14596" max="14596" width="8.109375" style="340" customWidth="1"/>
    <col min="14597" max="14597" width="12" style="340" bestFit="1" customWidth="1"/>
    <col min="14598" max="14598" width="13.109375" style="340" customWidth="1"/>
    <col min="14599" max="14599" width="21" style="340" customWidth="1"/>
    <col min="14600" max="14600" width="13.109375" style="340" bestFit="1" customWidth="1"/>
    <col min="14601" max="14848" width="9.33203125" style="340"/>
    <col min="14849" max="14849" width="8.109375" style="340" customWidth="1"/>
    <col min="14850" max="14850" width="3.77734375" style="340" customWidth="1"/>
    <col min="14851" max="14851" width="37" style="340" customWidth="1"/>
    <col min="14852" max="14852" width="8.109375" style="340" customWidth="1"/>
    <col min="14853" max="14853" width="12" style="340" bestFit="1" customWidth="1"/>
    <col min="14854" max="14854" width="13.109375" style="340" customWidth="1"/>
    <col min="14855" max="14855" width="21" style="340" customWidth="1"/>
    <col min="14856" max="14856" width="13.109375" style="340" bestFit="1" customWidth="1"/>
    <col min="14857" max="15104" width="9.33203125" style="340"/>
    <col min="15105" max="15105" width="8.109375" style="340" customWidth="1"/>
    <col min="15106" max="15106" width="3.77734375" style="340" customWidth="1"/>
    <col min="15107" max="15107" width="37" style="340" customWidth="1"/>
    <col min="15108" max="15108" width="8.109375" style="340" customWidth="1"/>
    <col min="15109" max="15109" width="12" style="340" bestFit="1" customWidth="1"/>
    <col min="15110" max="15110" width="13.109375" style="340" customWidth="1"/>
    <col min="15111" max="15111" width="21" style="340" customWidth="1"/>
    <col min="15112" max="15112" width="13.109375" style="340" bestFit="1" customWidth="1"/>
    <col min="15113" max="15360" width="9.33203125" style="340"/>
    <col min="15361" max="15361" width="8.109375" style="340" customWidth="1"/>
    <col min="15362" max="15362" width="3.77734375" style="340" customWidth="1"/>
    <col min="15363" max="15363" width="37" style="340" customWidth="1"/>
    <col min="15364" max="15364" width="8.109375" style="340" customWidth="1"/>
    <col min="15365" max="15365" width="12" style="340" bestFit="1" customWidth="1"/>
    <col min="15366" max="15366" width="13.109375" style="340" customWidth="1"/>
    <col min="15367" max="15367" width="21" style="340" customWidth="1"/>
    <col min="15368" max="15368" width="13.109375" style="340" bestFit="1" customWidth="1"/>
    <col min="15369" max="15616" width="9.33203125" style="340"/>
    <col min="15617" max="15617" width="8.109375" style="340" customWidth="1"/>
    <col min="15618" max="15618" width="3.77734375" style="340" customWidth="1"/>
    <col min="15619" max="15619" width="37" style="340" customWidth="1"/>
    <col min="15620" max="15620" width="8.109375" style="340" customWidth="1"/>
    <col min="15621" max="15621" width="12" style="340" bestFit="1" customWidth="1"/>
    <col min="15622" max="15622" width="13.109375" style="340" customWidth="1"/>
    <col min="15623" max="15623" width="21" style="340" customWidth="1"/>
    <col min="15624" max="15624" width="13.109375" style="340" bestFit="1" customWidth="1"/>
    <col min="15625" max="15872" width="9.33203125" style="340"/>
    <col min="15873" max="15873" width="8.109375" style="340" customWidth="1"/>
    <col min="15874" max="15874" width="3.77734375" style="340" customWidth="1"/>
    <col min="15875" max="15875" width="37" style="340" customWidth="1"/>
    <col min="15876" max="15876" width="8.109375" style="340" customWidth="1"/>
    <col min="15877" max="15877" width="12" style="340" bestFit="1" customWidth="1"/>
    <col min="15878" max="15878" width="13.109375" style="340" customWidth="1"/>
    <col min="15879" max="15879" width="21" style="340" customWidth="1"/>
    <col min="15880" max="15880" width="13.109375" style="340" bestFit="1" customWidth="1"/>
    <col min="15881" max="16128" width="9.33203125" style="340"/>
    <col min="16129" max="16129" width="8.109375" style="340" customWidth="1"/>
    <col min="16130" max="16130" width="3.77734375" style="340" customWidth="1"/>
    <col min="16131" max="16131" width="37" style="340" customWidth="1"/>
    <col min="16132" max="16132" width="8.109375" style="340" customWidth="1"/>
    <col min="16133" max="16133" width="12" style="340" bestFit="1" customWidth="1"/>
    <col min="16134" max="16134" width="13.109375" style="340" customWidth="1"/>
    <col min="16135" max="16135" width="21" style="340" customWidth="1"/>
    <col min="16136" max="16136" width="13.109375" style="340" bestFit="1" customWidth="1"/>
    <col min="16137" max="16384" width="9.33203125" style="340"/>
  </cols>
  <sheetData>
    <row r="1" spans="1:7" ht="20.399999999999999">
      <c r="A1" s="339" t="str">
        <f>'B-M0200'!A1:B1</f>
        <v>CONTRACT NO:LDPWRI-ROADS/18001</v>
      </c>
      <c r="G1" s="343"/>
    </row>
    <row r="2" spans="1:7">
      <c r="A2" s="339" t="str">
        <f>'B-M0200'!A2</f>
        <v>HOUSEHOLD ROUTINE ROAD MAINTENANCE PROJECT</v>
      </c>
    </row>
    <row r="3" spans="1:7">
      <c r="A3" s="339" t="str">
        <f>'B-M0200'!A3:B3</f>
        <v>POLOKWANE MUNICIPALITY</v>
      </c>
    </row>
    <row r="4" spans="1:7" ht="13.8" thickBot="1"/>
    <row r="5" spans="1:7" ht="26.25" customHeight="1" thickBot="1">
      <c r="A5" s="52" t="s">
        <v>9</v>
      </c>
      <c r="B5" s="608" t="s">
        <v>0</v>
      </c>
      <c r="C5" s="610"/>
      <c r="D5" s="52" t="s">
        <v>11</v>
      </c>
      <c r="E5" s="52" t="s">
        <v>1</v>
      </c>
      <c r="F5" s="52" t="s">
        <v>13</v>
      </c>
      <c r="G5" s="52" t="s">
        <v>14</v>
      </c>
    </row>
    <row r="6" spans="1:7" s="344" customFormat="1" ht="20.25" customHeight="1">
      <c r="A6" s="362"/>
      <c r="B6" s="363"/>
      <c r="C6" s="363" t="s">
        <v>659</v>
      </c>
      <c r="D6" s="363"/>
      <c r="E6" s="363"/>
      <c r="F6" s="364"/>
      <c r="G6" s="365">
        <f>'SCHEDULLE E'!G50</f>
        <v>0</v>
      </c>
    </row>
    <row r="7" spans="1:7">
      <c r="A7" s="345"/>
      <c r="B7" s="359" t="s">
        <v>646</v>
      </c>
      <c r="C7" s="340" t="s">
        <v>660</v>
      </c>
      <c r="D7" s="302" t="s">
        <v>568</v>
      </c>
      <c r="E7" s="308"/>
      <c r="F7" s="351">
        <v>-1000</v>
      </c>
      <c r="G7" s="352" t="s">
        <v>534</v>
      </c>
    </row>
    <row r="8" spans="1:7">
      <c r="A8" s="345"/>
      <c r="B8" s="348"/>
      <c r="C8" s="360" t="s">
        <v>661</v>
      </c>
      <c r="D8" s="302"/>
      <c r="E8" s="308"/>
      <c r="F8" s="347"/>
      <c r="G8" s="331"/>
    </row>
    <row r="9" spans="1:7">
      <c r="A9" s="345"/>
      <c r="C9" s="297"/>
      <c r="D9" s="302"/>
      <c r="E9" s="308"/>
      <c r="F9" s="366"/>
      <c r="G9" s="331"/>
    </row>
    <row r="10" spans="1:7">
      <c r="A10" s="345"/>
      <c r="B10" s="348" t="s">
        <v>367</v>
      </c>
      <c r="C10" s="340" t="s">
        <v>662</v>
      </c>
      <c r="D10" s="302" t="s">
        <v>568</v>
      </c>
      <c r="E10" s="308"/>
      <c r="F10" s="366">
        <v>-500</v>
      </c>
      <c r="G10" s="352" t="s">
        <v>534</v>
      </c>
    </row>
    <row r="11" spans="1:7">
      <c r="A11" s="345"/>
      <c r="C11" s="340" t="s">
        <v>663</v>
      </c>
      <c r="D11" s="302"/>
      <c r="E11" s="308"/>
      <c r="F11" s="351"/>
      <c r="G11" s="331"/>
    </row>
    <row r="12" spans="1:7">
      <c r="A12" s="345"/>
      <c r="D12" s="302"/>
      <c r="E12" s="308"/>
      <c r="F12" s="351"/>
      <c r="G12" s="331"/>
    </row>
    <row r="13" spans="1:7">
      <c r="A13" s="345"/>
      <c r="B13" s="348" t="s">
        <v>613</v>
      </c>
      <c r="C13" s="340" t="s">
        <v>664</v>
      </c>
      <c r="D13" s="302" t="s">
        <v>568</v>
      </c>
      <c r="E13" s="308"/>
      <c r="F13" s="351">
        <v>-500</v>
      </c>
      <c r="G13" s="352" t="s">
        <v>534</v>
      </c>
    </row>
    <row r="14" spans="1:7">
      <c r="A14" s="345"/>
      <c r="B14" s="348"/>
      <c r="C14" s="360" t="s">
        <v>665</v>
      </c>
      <c r="D14" s="302"/>
      <c r="E14" s="308"/>
      <c r="F14" s="351"/>
      <c r="G14" s="331"/>
    </row>
    <row r="15" spans="1:7">
      <c r="A15" s="345"/>
      <c r="B15" s="348"/>
      <c r="D15" s="302"/>
      <c r="E15" s="308"/>
      <c r="F15" s="351"/>
      <c r="G15" s="331"/>
    </row>
    <row r="16" spans="1:7">
      <c r="A16" s="345"/>
      <c r="B16" s="348" t="s">
        <v>615</v>
      </c>
      <c r="C16" s="340" t="s">
        <v>666</v>
      </c>
      <c r="D16" s="302" t="s">
        <v>568</v>
      </c>
      <c r="E16" s="308"/>
      <c r="F16" s="351">
        <v>-2000</v>
      </c>
      <c r="G16" s="352" t="s">
        <v>534</v>
      </c>
    </row>
    <row r="17" spans="1:7" ht="26.4">
      <c r="A17" s="345"/>
      <c r="B17" s="348"/>
      <c r="C17" s="350" t="s">
        <v>667</v>
      </c>
      <c r="D17" s="302"/>
      <c r="E17" s="308"/>
      <c r="F17" s="351"/>
      <c r="G17" s="331"/>
    </row>
    <row r="18" spans="1:7">
      <c r="A18" s="345"/>
      <c r="B18" s="348"/>
      <c r="D18" s="302"/>
      <c r="E18" s="308"/>
      <c r="F18" s="351"/>
      <c r="G18" s="331"/>
    </row>
    <row r="19" spans="1:7">
      <c r="A19" s="345"/>
      <c r="B19" s="348"/>
      <c r="D19" s="302"/>
      <c r="E19" s="308"/>
      <c r="F19" s="351"/>
      <c r="G19" s="331"/>
    </row>
    <row r="20" spans="1:7">
      <c r="A20" s="345"/>
      <c r="B20" s="348" t="s">
        <v>616</v>
      </c>
      <c r="C20" s="340" t="s">
        <v>668</v>
      </c>
      <c r="D20" s="302" t="s">
        <v>568</v>
      </c>
      <c r="E20" s="308"/>
      <c r="F20" s="351">
        <v>-2000</v>
      </c>
      <c r="G20" s="352" t="s">
        <v>534</v>
      </c>
    </row>
    <row r="21" spans="1:7">
      <c r="A21" s="345"/>
      <c r="B21" s="348"/>
      <c r="D21" s="302"/>
      <c r="E21" s="308"/>
      <c r="F21" s="351"/>
      <c r="G21" s="331"/>
    </row>
    <row r="22" spans="1:7">
      <c r="A22" s="345"/>
      <c r="B22" s="348" t="s">
        <v>669</v>
      </c>
      <c r="C22" s="340" t="s">
        <v>670</v>
      </c>
      <c r="D22" s="302" t="s">
        <v>568</v>
      </c>
      <c r="E22" s="308"/>
      <c r="F22" s="351">
        <v>-500</v>
      </c>
      <c r="G22" s="352" t="s">
        <v>534</v>
      </c>
    </row>
    <row r="23" spans="1:7">
      <c r="A23" s="345"/>
      <c r="B23" s="348"/>
      <c r="C23" s="360" t="s">
        <v>671</v>
      </c>
      <c r="D23" s="302"/>
      <c r="E23" s="308"/>
      <c r="F23" s="351"/>
      <c r="G23" s="331"/>
    </row>
    <row r="24" spans="1:7">
      <c r="A24" s="345"/>
      <c r="B24" s="348"/>
      <c r="C24" s="316"/>
      <c r="D24" s="356"/>
      <c r="E24" s="308"/>
      <c r="F24" s="351"/>
      <c r="G24" s="331"/>
    </row>
    <row r="25" spans="1:7">
      <c r="A25" s="345"/>
      <c r="B25" s="348"/>
      <c r="C25" s="353"/>
      <c r="D25" s="302"/>
      <c r="E25" s="302"/>
      <c r="F25" s="351"/>
      <c r="G25" s="331"/>
    </row>
    <row r="26" spans="1:7">
      <c r="A26" s="345"/>
      <c r="B26" s="348"/>
      <c r="C26" s="349"/>
      <c r="D26" s="302"/>
      <c r="E26" s="308"/>
      <c r="F26" s="351"/>
      <c r="G26" s="352"/>
    </row>
    <row r="27" spans="1:7">
      <c r="A27" s="345"/>
      <c r="B27" s="348"/>
      <c r="C27" s="353"/>
      <c r="D27" s="302"/>
      <c r="E27" s="302"/>
      <c r="F27" s="351"/>
      <c r="G27" s="331"/>
    </row>
    <row r="28" spans="1:7">
      <c r="A28" s="345"/>
      <c r="B28" s="346"/>
      <c r="C28" s="301"/>
      <c r="D28" s="356"/>
      <c r="E28" s="357"/>
      <c r="F28" s="351"/>
      <c r="G28" s="331"/>
    </row>
    <row r="29" spans="1:7">
      <c r="A29" s="345"/>
      <c r="B29" s="354"/>
      <c r="C29" s="358"/>
      <c r="D29" s="302"/>
      <c r="E29" s="357"/>
      <c r="F29" s="351"/>
      <c r="G29" s="352"/>
    </row>
    <row r="30" spans="1:7">
      <c r="A30" s="345"/>
      <c r="B30" s="355"/>
      <c r="C30" s="349"/>
      <c r="D30" s="356"/>
      <c r="E30" s="357"/>
      <c r="F30" s="351"/>
      <c r="G30" s="331"/>
    </row>
    <row r="31" spans="1:7">
      <c r="A31" s="345"/>
      <c r="B31" s="355"/>
      <c r="C31" s="307"/>
      <c r="D31" s="302"/>
      <c r="E31" s="357"/>
      <c r="F31" s="351"/>
      <c r="G31" s="352"/>
    </row>
    <row r="32" spans="1:7">
      <c r="A32" s="345"/>
      <c r="B32" s="355"/>
      <c r="C32" s="301"/>
      <c r="D32" s="302"/>
      <c r="E32" s="308"/>
      <c r="F32" s="366"/>
      <c r="G32" s="331"/>
    </row>
    <row r="33" spans="1:7">
      <c r="A33" s="345"/>
      <c r="B33" s="359"/>
      <c r="C33" s="349"/>
      <c r="D33" s="302"/>
      <c r="E33" s="308"/>
      <c r="F33" s="366"/>
      <c r="G33" s="352"/>
    </row>
    <row r="34" spans="1:7">
      <c r="A34" s="345"/>
      <c r="B34" s="346"/>
      <c r="C34" s="367"/>
      <c r="D34" s="302"/>
      <c r="E34" s="308"/>
      <c r="F34" s="351"/>
      <c r="G34" s="352"/>
    </row>
    <row r="35" spans="1:7">
      <c r="A35" s="345"/>
      <c r="B35" s="346"/>
      <c r="C35" s="368"/>
      <c r="D35" s="302"/>
      <c r="E35" s="308"/>
      <c r="F35" s="351"/>
      <c r="G35" s="331"/>
    </row>
    <row r="36" spans="1:7">
      <c r="A36" s="345"/>
      <c r="B36" s="355"/>
      <c r="C36" s="368"/>
      <c r="D36" s="302"/>
      <c r="E36" s="308"/>
      <c r="F36" s="351"/>
      <c r="G36" s="352"/>
    </row>
    <row r="37" spans="1:7">
      <c r="A37" s="345"/>
      <c r="B37" s="355"/>
      <c r="C37" s="368"/>
      <c r="D37" s="302"/>
      <c r="E37" s="308"/>
      <c r="F37" s="351"/>
      <c r="G37" s="331"/>
    </row>
    <row r="38" spans="1:7">
      <c r="A38" s="345"/>
      <c r="B38" s="346"/>
      <c r="C38" s="368"/>
      <c r="D38" s="369"/>
      <c r="E38" s="369"/>
      <c r="F38" s="351"/>
      <c r="G38" s="331"/>
    </row>
    <row r="39" spans="1:7">
      <c r="A39" s="345"/>
      <c r="B39" s="346"/>
      <c r="C39" s="368"/>
      <c r="D39" s="369"/>
      <c r="E39" s="369"/>
      <c r="F39" s="351"/>
      <c r="G39" s="331"/>
    </row>
    <row r="40" spans="1:7">
      <c r="A40" s="345"/>
      <c r="B40" s="346"/>
      <c r="C40" s="368"/>
      <c r="D40" s="369"/>
      <c r="E40" s="369"/>
      <c r="F40" s="351"/>
      <c r="G40" s="331"/>
    </row>
    <row r="41" spans="1:7">
      <c r="A41" s="345"/>
      <c r="B41" s="346"/>
      <c r="C41" s="368"/>
      <c r="D41" s="369"/>
      <c r="E41" s="369"/>
      <c r="F41" s="351"/>
      <c r="G41" s="331"/>
    </row>
    <row r="42" spans="1:7">
      <c r="A42" s="345"/>
      <c r="B42" s="355"/>
      <c r="C42" s="370"/>
      <c r="D42" s="302"/>
      <c r="E42" s="308"/>
      <c r="F42" s="351"/>
      <c r="G42" s="331"/>
    </row>
    <row r="43" spans="1:7">
      <c r="A43" s="345"/>
      <c r="B43" s="355"/>
      <c r="C43" s="370"/>
      <c r="D43" s="302"/>
      <c r="E43" s="308"/>
      <c r="F43" s="351"/>
      <c r="G43" s="331"/>
    </row>
    <row r="44" spans="1:7">
      <c r="A44" s="345"/>
      <c r="C44" s="368"/>
      <c r="D44" s="302"/>
      <c r="E44" s="308"/>
      <c r="F44" s="351"/>
      <c r="G44" s="331"/>
    </row>
    <row r="45" spans="1:7">
      <c r="A45" s="345"/>
      <c r="D45" s="302"/>
      <c r="E45" s="308"/>
      <c r="F45" s="351"/>
      <c r="G45" s="331"/>
    </row>
    <row r="46" spans="1:7" ht="13.8" thickBot="1">
      <c r="A46" s="469"/>
      <c r="B46" s="483"/>
      <c r="C46" s="484"/>
      <c r="D46" s="474"/>
      <c r="E46" s="480"/>
      <c r="F46" s="481"/>
      <c r="G46" s="482"/>
    </row>
    <row r="47" spans="1:7" ht="18.75" customHeight="1" thickBot="1">
      <c r="A47" s="458" t="s">
        <v>610</v>
      </c>
      <c r="B47" s="459"/>
      <c r="C47" s="460" t="s">
        <v>672</v>
      </c>
      <c r="D47" s="461"/>
      <c r="E47" s="476"/>
      <c r="F47" s="477"/>
      <c r="G47" s="478">
        <f>SUM(G6:G45)</f>
        <v>0</v>
      </c>
    </row>
    <row r="48" spans="1:7">
      <c r="A48" s="465"/>
      <c r="B48" s="465"/>
      <c r="C48" s="465"/>
      <c r="D48" s="466"/>
      <c r="E48" s="466"/>
      <c r="F48" s="479"/>
      <c r="G48" s="467"/>
    </row>
    <row r="55" ht="8.25" customHeight="1"/>
    <row r="58" ht="14.25" customHeight="1"/>
    <row r="59" ht="6" customHeight="1"/>
    <row r="61" ht="8.25" customHeight="1"/>
  </sheetData>
  <mergeCells count="1">
    <mergeCell ref="B5:C5"/>
  </mergeCells>
  <pageMargins left="0.7" right="0.7" top="0.75" bottom="0.75" header="0.3" footer="0.3"/>
  <pageSetup scale="97" orientation="portrait" horizontalDpi="4294967294" verticalDpi="4294967294" r:id="rId1"/>
  <headerFooter>
    <oddFooter>&amp;C108-35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7" zoomScaleNormal="100" zoomScaleSheetLayoutView="100" workbookViewId="0">
      <selection activeCell="I21" sqref="I21"/>
    </sheetView>
  </sheetViews>
  <sheetFormatPr defaultRowHeight="13.2"/>
  <cols>
    <col min="1" max="1" width="1.6640625" style="574" customWidth="1"/>
    <col min="2" max="2" width="5.33203125" style="574" customWidth="1"/>
    <col min="3" max="3" width="8.88671875" style="574"/>
    <col min="4" max="4" width="20.44140625" style="574" customWidth="1"/>
    <col min="5" max="5" width="11.6640625" style="574" customWidth="1"/>
    <col min="6" max="6" width="20.109375" style="574" customWidth="1"/>
    <col min="7" max="7" width="26.109375" style="574" customWidth="1"/>
    <col min="8" max="16384" width="8.88671875" style="574"/>
  </cols>
  <sheetData>
    <row r="1" spans="1:7">
      <c r="A1" s="573" t="str">
        <f>'B-M0200'!A1:B1</f>
        <v>CONTRACT NO:LDPWRI-ROADS/18001</v>
      </c>
      <c r="B1" s="573"/>
    </row>
    <row r="2" spans="1:7">
      <c r="A2" s="573" t="str">
        <f>'B-M0200'!A2</f>
        <v>HOUSEHOLD ROUTINE ROAD MAINTENANCE PROJECT</v>
      </c>
      <c r="B2" s="573"/>
    </row>
    <row r="3" spans="1:7">
      <c r="A3" s="573" t="str">
        <f>'B-M0200'!A3:B3</f>
        <v>POLOKWANE MUNICIPALITY</v>
      </c>
      <c r="B3" s="573"/>
    </row>
    <row r="4" spans="1:7">
      <c r="A4" s="2"/>
      <c r="B4" s="3"/>
      <c r="C4" s="4"/>
      <c r="D4" s="5"/>
      <c r="E4" s="5"/>
      <c r="F4" s="5"/>
      <c r="G4" s="6"/>
    </row>
    <row r="5" spans="1:7">
      <c r="A5" s="7" t="s">
        <v>535</v>
      </c>
      <c r="B5" s="8"/>
      <c r="C5" s="9"/>
      <c r="D5" s="10"/>
      <c r="E5" s="11"/>
      <c r="F5" s="11"/>
      <c r="G5" s="11"/>
    </row>
    <row r="6" spans="1:7" ht="13.8" thickBot="1">
      <c r="A6" s="12"/>
      <c r="B6" s="8"/>
      <c r="C6" s="9"/>
      <c r="D6" s="10"/>
      <c r="E6" s="11"/>
      <c r="F6" s="11"/>
      <c r="G6" s="11"/>
    </row>
    <row r="7" spans="1:7" ht="13.8" thickTop="1">
      <c r="A7" s="13"/>
      <c r="B7" s="14"/>
      <c r="C7" s="15"/>
      <c r="D7" s="16"/>
      <c r="E7" s="17"/>
      <c r="F7" s="17"/>
      <c r="G7" s="42"/>
    </row>
    <row r="8" spans="1:7">
      <c r="A8" s="562"/>
      <c r="B8" s="18" t="s">
        <v>0</v>
      </c>
      <c r="C8" s="19"/>
      <c r="D8" s="20"/>
      <c r="E8" s="21"/>
      <c r="F8" s="22"/>
      <c r="G8" s="43" t="s">
        <v>545</v>
      </c>
    </row>
    <row r="9" spans="1:7" ht="13.8" thickBot="1">
      <c r="A9" s="23"/>
      <c r="B9" s="24"/>
      <c r="C9" s="25"/>
      <c r="D9" s="26"/>
      <c r="E9" s="27"/>
      <c r="F9" s="27"/>
      <c r="G9" s="44"/>
    </row>
    <row r="10" spans="1:7" ht="6" customHeight="1" thickTop="1">
      <c r="A10" s="562"/>
      <c r="B10" s="28"/>
      <c r="C10" s="19"/>
      <c r="D10" s="10"/>
      <c r="E10" s="11"/>
      <c r="F10" s="11"/>
      <c r="G10" s="45"/>
    </row>
    <row r="11" spans="1:7" ht="5.25" customHeight="1">
      <c r="A11" s="563" t="s">
        <v>536</v>
      </c>
      <c r="B11" s="3"/>
      <c r="C11" s="4"/>
      <c r="D11" s="29"/>
      <c r="E11" s="30"/>
      <c r="F11" s="11"/>
      <c r="G11" s="45"/>
    </row>
    <row r="12" spans="1:7">
      <c r="A12" s="563" t="str">
        <f>'B-M0200'!A1:B1</f>
        <v>CONTRACT NO:LDPWRI-ROADS/18001</v>
      </c>
      <c r="B12" s="3"/>
      <c r="C12" s="4"/>
      <c r="D12" s="29"/>
      <c r="E12" s="30"/>
      <c r="F12" s="11"/>
      <c r="G12" s="45"/>
    </row>
    <row r="13" spans="1:7">
      <c r="A13" s="615" t="str">
        <f>'B-M0200'!A2</f>
        <v>HOUSEHOLD ROUTINE ROAD MAINTENANCE PROJECT</v>
      </c>
      <c r="B13" s="616"/>
      <c r="C13" s="616"/>
      <c r="D13" s="616"/>
      <c r="E13" s="616"/>
      <c r="F13" s="616"/>
      <c r="G13" s="45"/>
    </row>
    <row r="14" spans="1:7">
      <c r="A14" s="563" t="str">
        <f>'B-M0200'!A3:B3</f>
        <v>POLOKWANE MUNICIPALITY</v>
      </c>
      <c r="B14" s="3"/>
      <c r="C14" s="4"/>
      <c r="D14" s="29"/>
      <c r="E14" s="30"/>
      <c r="F14" s="11"/>
      <c r="G14" s="45"/>
    </row>
    <row r="15" spans="1:7">
      <c r="A15" s="563"/>
      <c r="B15" s="31"/>
      <c r="C15" s="9"/>
      <c r="D15" s="31"/>
      <c r="E15" s="11"/>
      <c r="F15" s="11"/>
      <c r="G15" s="45"/>
    </row>
    <row r="16" spans="1:7" ht="25.5" customHeight="1">
      <c r="A16" s="377" t="s">
        <v>551</v>
      </c>
      <c r="B16" s="378"/>
      <c r="C16" s="378"/>
      <c r="D16" s="378"/>
      <c r="E16" s="11"/>
      <c r="F16" s="11"/>
      <c r="G16" s="564"/>
    </row>
    <row r="17" spans="1:7">
      <c r="A17" s="32"/>
      <c r="B17" s="31"/>
      <c r="C17" s="9"/>
      <c r="D17" s="33"/>
      <c r="E17" s="11"/>
      <c r="F17" s="11"/>
      <c r="G17" s="565"/>
    </row>
    <row r="18" spans="1:7" ht="25.5" customHeight="1">
      <c r="A18" s="377" t="s">
        <v>678</v>
      </c>
      <c r="B18" s="378"/>
      <c r="C18" s="378"/>
      <c r="D18" s="378"/>
      <c r="E18" s="11"/>
      <c r="F18" s="11"/>
      <c r="G18" s="564"/>
    </row>
    <row r="19" spans="1:7">
      <c r="A19" s="32"/>
      <c r="B19" s="31"/>
      <c r="C19" s="9"/>
      <c r="D19" s="33"/>
      <c r="E19" s="11"/>
      <c r="F19" s="34"/>
      <c r="G19" s="565"/>
    </row>
    <row r="20" spans="1:7">
      <c r="A20" s="35"/>
      <c r="B20" s="36"/>
      <c r="C20" s="36"/>
      <c r="D20" s="36"/>
      <c r="E20" s="11"/>
      <c r="F20" s="34"/>
      <c r="G20" s="565"/>
    </row>
    <row r="21" spans="1:7" ht="25.5" customHeight="1">
      <c r="A21" s="377" t="s">
        <v>724</v>
      </c>
      <c r="B21" s="378"/>
      <c r="C21" s="378"/>
      <c r="D21" s="378"/>
      <c r="E21" s="11"/>
      <c r="F21" s="11"/>
      <c r="G21" s="564"/>
    </row>
    <row r="22" spans="1:7">
      <c r="A22" s="35"/>
      <c r="B22" s="36"/>
      <c r="C22" s="36"/>
      <c r="D22" s="36"/>
      <c r="E22" s="11"/>
      <c r="F22" s="34"/>
      <c r="G22" s="565"/>
    </row>
    <row r="23" spans="1:7" ht="25.5" customHeight="1">
      <c r="A23" s="377" t="s">
        <v>725</v>
      </c>
      <c r="B23" s="378"/>
      <c r="C23" s="378"/>
      <c r="D23" s="378"/>
      <c r="E23" s="11"/>
      <c r="F23" s="11"/>
      <c r="G23" s="564"/>
    </row>
    <row r="24" spans="1:7">
      <c r="A24" s="35"/>
      <c r="B24" s="36"/>
      <c r="C24" s="36"/>
      <c r="D24" s="36"/>
      <c r="E24" s="11"/>
      <c r="F24" s="34"/>
      <c r="G24" s="565"/>
    </row>
    <row r="25" spans="1:7" ht="25.5" customHeight="1">
      <c r="A25" s="613" t="s">
        <v>726</v>
      </c>
      <c r="B25" s="614"/>
      <c r="C25" s="614"/>
      <c r="D25" s="614"/>
      <c r="E25" s="11"/>
      <c r="F25" s="11"/>
      <c r="G25" s="566"/>
    </row>
    <row r="26" spans="1:7" ht="25.5" customHeight="1">
      <c r="A26" s="613"/>
      <c r="B26" s="614"/>
      <c r="C26" s="614"/>
      <c r="D26" s="614"/>
      <c r="E26" s="22" t="s">
        <v>831</v>
      </c>
      <c r="F26" s="11"/>
      <c r="G26" s="564"/>
    </row>
    <row r="27" spans="1:7" ht="13.8" thickBot="1">
      <c r="A27" s="32"/>
      <c r="B27" s="31"/>
      <c r="C27" s="9"/>
      <c r="D27" s="31"/>
      <c r="E27" s="11"/>
      <c r="F27" s="34"/>
      <c r="G27" s="565"/>
    </row>
    <row r="28" spans="1:7" ht="25.5" customHeight="1" thickBot="1">
      <c r="A28" s="377" t="s">
        <v>690</v>
      </c>
      <c r="B28" s="378"/>
      <c r="C28" s="378"/>
      <c r="D28" s="378"/>
      <c r="E28" s="22"/>
      <c r="F28" s="11"/>
      <c r="G28" s="567"/>
    </row>
    <row r="29" spans="1:7">
      <c r="A29" s="32"/>
      <c r="B29" s="31"/>
      <c r="C29" s="9"/>
      <c r="D29" s="31"/>
      <c r="E29" s="11"/>
      <c r="F29" s="34"/>
      <c r="G29" s="45"/>
    </row>
    <row r="30" spans="1:7" ht="13.8" thickBot="1">
      <c r="A30" s="37"/>
      <c r="B30" s="38"/>
      <c r="C30" s="39"/>
      <c r="D30" s="26"/>
      <c r="E30" s="40"/>
      <c r="F30" s="41"/>
      <c r="G30" s="46"/>
    </row>
    <row r="31" spans="1:7" ht="13.8" thickTop="1"/>
  </sheetData>
  <mergeCells count="3">
    <mergeCell ref="A26:D26"/>
    <mergeCell ref="A25:D25"/>
    <mergeCell ref="A13:F13"/>
  </mergeCells>
  <pageMargins left="0.7" right="0.7" top="0.75" bottom="0.75" header="0.3" footer="0.3"/>
  <pageSetup paperSize="9" orientation="portrait" r:id="rId1"/>
  <headerFooter>
    <oddFooter>&amp;C108-36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Layout" zoomScaleNormal="100" zoomScaleSheetLayoutView="100" workbookViewId="0">
      <selection activeCell="E7" sqref="E7:F7"/>
    </sheetView>
  </sheetViews>
  <sheetFormatPr defaultColWidth="9.33203125" defaultRowHeight="13.2"/>
  <cols>
    <col min="1" max="1" width="12.109375" style="96" customWidth="1"/>
    <col min="2" max="2" width="37" style="96" customWidth="1"/>
    <col min="3" max="3" width="7.44140625" style="96" customWidth="1"/>
    <col min="4" max="4" width="12" style="96" bestFit="1" customWidth="1"/>
    <col min="5" max="5" width="13" style="96" customWidth="1"/>
    <col min="6" max="6" width="16" style="96" bestFit="1" customWidth="1"/>
    <col min="7" max="16384" width="9.33203125" style="96"/>
  </cols>
  <sheetData>
    <row r="1" spans="1:6">
      <c r="A1" s="77" t="str">
        <f>'B-M0200'!A1:B1</f>
        <v>CONTRACT NO:LDPWRI-ROADS/18001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POLOKWANE MUNICIPALITY</v>
      </c>
    </row>
    <row r="4" spans="1:6" ht="15.75" customHeight="1" thickBot="1"/>
    <row r="5" spans="1:6" s="165" customFormat="1" ht="31.95" customHeight="1" thickBot="1">
      <c r="A5" s="189" t="s">
        <v>44</v>
      </c>
      <c r="B5" s="52" t="s">
        <v>45</v>
      </c>
      <c r="C5" s="52" t="s">
        <v>46</v>
      </c>
      <c r="D5" s="52" t="s">
        <v>47</v>
      </c>
      <c r="E5" s="52" t="s">
        <v>48</v>
      </c>
      <c r="F5" s="52" t="s">
        <v>49</v>
      </c>
    </row>
    <row r="6" spans="1:6" ht="31.5" customHeight="1">
      <c r="A6" s="274" t="s">
        <v>50</v>
      </c>
      <c r="B6" s="388" t="s">
        <v>51</v>
      </c>
      <c r="C6" s="98"/>
      <c r="D6" s="98"/>
      <c r="E6" s="98"/>
      <c r="F6" s="98"/>
    </row>
    <row r="7" spans="1:6" ht="39.6">
      <c r="A7" s="101" t="s">
        <v>713</v>
      </c>
      <c r="B7" s="84" t="s">
        <v>564</v>
      </c>
      <c r="C7" s="91" t="s">
        <v>7</v>
      </c>
      <c r="D7" s="117">
        <v>36</v>
      </c>
      <c r="E7" s="118"/>
      <c r="F7" s="118"/>
    </row>
    <row r="8" spans="1:6" ht="13.8">
      <c r="A8" s="99"/>
      <c r="B8" s="84"/>
      <c r="C8" s="119"/>
      <c r="D8" s="100"/>
      <c r="E8" s="118"/>
      <c r="F8" s="118"/>
    </row>
    <row r="9" spans="1:6" ht="24" customHeight="1">
      <c r="A9" s="101"/>
      <c r="B9" s="84"/>
      <c r="C9" s="85"/>
      <c r="D9" s="117"/>
      <c r="E9" s="118"/>
      <c r="F9" s="118"/>
    </row>
    <row r="10" spans="1:6" ht="20.100000000000001" customHeight="1">
      <c r="A10" s="101"/>
      <c r="B10" s="84"/>
      <c r="C10" s="119"/>
      <c r="D10" s="100"/>
      <c r="E10" s="118"/>
      <c r="F10" s="118"/>
    </row>
    <row r="11" spans="1:6" ht="20.100000000000001" customHeight="1">
      <c r="A11" s="101"/>
      <c r="B11" s="84"/>
      <c r="C11" s="119"/>
      <c r="D11" s="100"/>
      <c r="E11" s="118"/>
      <c r="F11" s="118"/>
    </row>
    <row r="12" spans="1:6" ht="20.100000000000001" customHeight="1">
      <c r="A12" s="99"/>
      <c r="B12" s="84"/>
      <c r="C12" s="119"/>
      <c r="D12" s="100"/>
      <c r="E12" s="118"/>
      <c r="F12" s="118"/>
    </row>
    <row r="13" spans="1:6" ht="24.75" customHeight="1">
      <c r="A13" s="99"/>
      <c r="B13" s="84"/>
      <c r="C13" s="85"/>
      <c r="D13" s="85"/>
      <c r="E13" s="118"/>
      <c r="F13" s="118"/>
    </row>
    <row r="14" spans="1:6" ht="20.100000000000001" customHeight="1">
      <c r="A14" s="101"/>
      <c r="B14" s="84"/>
      <c r="C14" s="119"/>
      <c r="D14" s="100"/>
      <c r="E14" s="118"/>
      <c r="F14" s="118"/>
    </row>
    <row r="15" spans="1:6" ht="24" customHeight="1">
      <c r="A15" s="99"/>
      <c r="B15" s="84"/>
      <c r="C15" s="85"/>
      <c r="D15" s="85"/>
      <c r="E15" s="118"/>
      <c r="F15" s="118"/>
    </row>
    <row r="16" spans="1:6" ht="20.100000000000001" customHeight="1">
      <c r="A16" s="101"/>
      <c r="B16" s="84"/>
      <c r="C16" s="85"/>
      <c r="D16" s="85"/>
      <c r="E16" s="118"/>
      <c r="F16" s="118"/>
    </row>
    <row r="17" spans="1:6" ht="20.100000000000001" customHeight="1">
      <c r="A17" s="101"/>
      <c r="B17" s="120"/>
      <c r="C17" s="85"/>
      <c r="D17" s="121"/>
      <c r="E17" s="118"/>
      <c r="F17" s="122"/>
    </row>
    <row r="18" spans="1:6" ht="20.100000000000001" customHeight="1">
      <c r="A18" s="101"/>
      <c r="B18" s="120"/>
      <c r="C18" s="85"/>
      <c r="D18" s="123"/>
      <c r="E18" s="118"/>
      <c r="F18" s="122"/>
    </row>
    <row r="19" spans="1:6" ht="20.100000000000001" customHeight="1">
      <c r="A19" s="101"/>
      <c r="B19" s="120"/>
      <c r="C19" s="85"/>
      <c r="D19" s="123"/>
      <c r="E19" s="118"/>
      <c r="F19" s="122"/>
    </row>
    <row r="20" spans="1:6" ht="20.100000000000001" customHeight="1">
      <c r="A20" s="101"/>
      <c r="B20" s="120"/>
      <c r="C20" s="85"/>
      <c r="D20" s="123"/>
      <c r="E20" s="118"/>
      <c r="F20" s="122"/>
    </row>
    <row r="21" spans="1:6" ht="245.25" customHeight="1" thickBot="1">
      <c r="A21" s="101"/>
      <c r="B21" s="120"/>
      <c r="C21" s="85"/>
      <c r="D21" s="123"/>
      <c r="E21" s="118"/>
      <c r="F21" s="124"/>
    </row>
    <row r="22" spans="1:6" ht="20.85" customHeight="1" thickBot="1">
      <c r="A22" s="488" t="s">
        <v>52</v>
      </c>
      <c r="B22" s="578" t="s">
        <v>53</v>
      </c>
      <c r="C22" s="578"/>
      <c r="D22" s="578"/>
      <c r="E22" s="578"/>
      <c r="F22" s="125">
        <f>SUM(F7)</f>
        <v>0</v>
      </c>
    </row>
    <row r="23" spans="1:6" ht="13.8">
      <c r="A23" s="103"/>
      <c r="B23" s="103"/>
      <c r="C23" s="103"/>
      <c r="D23" s="103"/>
      <c r="E23" s="103"/>
      <c r="F23" s="103"/>
    </row>
    <row r="24" spans="1:6" ht="13.8">
      <c r="A24" s="126"/>
      <c r="B24" s="103"/>
      <c r="C24" s="103"/>
      <c r="D24" s="103"/>
      <c r="E24" s="103"/>
      <c r="F24" s="103"/>
    </row>
    <row r="25" spans="1:6" ht="13.8">
      <c r="A25" s="75"/>
      <c r="B25" s="103"/>
      <c r="C25" s="103"/>
      <c r="D25" s="103"/>
      <c r="E25" s="103"/>
      <c r="F25" s="103"/>
    </row>
    <row r="26" spans="1:6" ht="13.8">
      <c r="A26" s="103"/>
      <c r="B26" s="103"/>
      <c r="C26" s="103"/>
      <c r="D26" s="103"/>
      <c r="E26" s="103"/>
      <c r="F26" s="103"/>
    </row>
    <row r="27" spans="1:6" ht="13.8">
      <c r="A27" s="103"/>
      <c r="B27" s="103"/>
      <c r="C27" s="103"/>
      <c r="D27" s="103"/>
      <c r="E27" s="103"/>
      <c r="F27" s="103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Layout" topLeftCell="A20" zoomScaleNormal="100" zoomScaleSheetLayoutView="100" workbookViewId="0">
      <selection activeCell="F48" sqref="F48"/>
    </sheetView>
  </sheetViews>
  <sheetFormatPr defaultColWidth="9.33203125" defaultRowHeight="13.2"/>
  <cols>
    <col min="1" max="1" width="12.33203125" style="96" customWidth="1"/>
    <col min="2" max="2" width="38" style="96" customWidth="1"/>
    <col min="3" max="3" width="7.6640625" style="96" customWidth="1"/>
    <col min="4" max="4" width="12.77734375" style="108" customWidth="1"/>
    <col min="5" max="5" width="10.77734375" style="108" bestFit="1" customWidth="1"/>
    <col min="6" max="6" width="16.33203125" style="108" customWidth="1"/>
    <col min="7" max="7" width="9.33203125" style="96"/>
    <col min="8" max="8" width="10.44140625" style="96" bestFit="1" customWidth="1"/>
    <col min="9" max="16384" width="9.33203125" style="96"/>
  </cols>
  <sheetData>
    <row r="1" spans="1:6">
      <c r="A1" s="77" t="str">
        <f>'B-M0200'!A1:B1</f>
        <v>CONTRACT NO:LDPWRI-ROADS/18001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POLOKWANE MUNICIPALITY</v>
      </c>
    </row>
    <row r="4" spans="1:6" ht="13.8" thickBot="1">
      <c r="A4" s="77"/>
    </row>
    <row r="5" spans="1:6" s="165" customFormat="1" ht="31.95" customHeight="1" thickBot="1">
      <c r="A5" s="233" t="s">
        <v>54</v>
      </c>
      <c r="B5" s="127" t="s">
        <v>55</v>
      </c>
      <c r="C5" s="127" t="s">
        <v>56</v>
      </c>
      <c r="D5" s="127" t="s">
        <v>1</v>
      </c>
      <c r="E5" s="127" t="s">
        <v>57</v>
      </c>
      <c r="F5" s="127" t="s">
        <v>58</v>
      </c>
    </row>
    <row r="6" spans="1:6" ht="17.7" customHeight="1">
      <c r="A6" s="274" t="s">
        <v>59</v>
      </c>
      <c r="B6" s="388" t="s">
        <v>60</v>
      </c>
      <c r="C6" s="129"/>
      <c r="D6" s="137"/>
      <c r="E6" s="137"/>
      <c r="F6" s="137"/>
    </row>
    <row r="7" spans="1:6" ht="8.25" customHeight="1">
      <c r="A7" s="116"/>
      <c r="B7" s="141"/>
      <c r="C7" s="98"/>
      <c r="D7" s="109"/>
      <c r="E7" s="109"/>
      <c r="F7" s="109"/>
    </row>
    <row r="8" spans="1:6" ht="26.4">
      <c r="A8" s="142" t="s">
        <v>780</v>
      </c>
      <c r="B8" s="102" t="s">
        <v>61</v>
      </c>
      <c r="C8" s="98"/>
      <c r="D8" s="109"/>
      <c r="E8" s="109"/>
      <c r="F8" s="109"/>
    </row>
    <row r="9" spans="1:6" ht="16.2" customHeight="1">
      <c r="A9" s="131"/>
      <c r="B9" s="109" t="s">
        <v>62</v>
      </c>
      <c r="C9" s="98"/>
      <c r="D9" s="109"/>
      <c r="E9" s="109"/>
      <c r="F9" s="109"/>
    </row>
    <row r="10" spans="1:6" ht="20.85" customHeight="1">
      <c r="A10" s="130"/>
      <c r="B10" s="69" t="s">
        <v>565</v>
      </c>
      <c r="C10" s="526" t="s">
        <v>567</v>
      </c>
      <c r="D10" s="501">
        <f>630*3</f>
        <v>1890</v>
      </c>
      <c r="E10" s="62"/>
      <c r="F10" s="62"/>
    </row>
    <row r="11" spans="1:6" ht="9" customHeight="1">
      <c r="A11" s="130"/>
      <c r="B11" s="69"/>
      <c r="C11" s="139"/>
      <c r="D11" s="61"/>
      <c r="E11" s="62"/>
      <c r="F11" s="62"/>
    </row>
    <row r="12" spans="1:6" ht="18.45" customHeight="1">
      <c r="A12" s="130"/>
      <c r="B12" s="69" t="s">
        <v>573</v>
      </c>
      <c r="C12" s="139" t="s">
        <v>567</v>
      </c>
      <c r="D12" s="61">
        <v>0</v>
      </c>
      <c r="E12" s="62"/>
      <c r="F12" s="62" t="s">
        <v>552</v>
      </c>
    </row>
    <row r="13" spans="1:6" ht="8.25" customHeight="1">
      <c r="A13" s="130"/>
      <c r="B13" s="69"/>
      <c r="C13" s="543"/>
      <c r="D13" s="61"/>
      <c r="E13" s="62"/>
      <c r="F13" s="62"/>
    </row>
    <row r="14" spans="1:6" ht="39.6">
      <c r="A14" s="569" t="s">
        <v>872</v>
      </c>
      <c r="B14" s="556" t="s">
        <v>850</v>
      </c>
      <c r="C14" s="526" t="s">
        <v>673</v>
      </c>
      <c r="D14" s="61">
        <f>500*7*3</f>
        <v>10500</v>
      </c>
      <c r="E14" s="493"/>
      <c r="F14" s="62"/>
    </row>
    <row r="15" spans="1:6" ht="9" customHeight="1">
      <c r="A15" s="57"/>
      <c r="B15" s="69"/>
      <c r="C15" s="60"/>
      <c r="D15" s="61"/>
      <c r="E15" s="62"/>
      <c r="F15" s="62"/>
    </row>
    <row r="16" spans="1:6" ht="26.4">
      <c r="A16" s="142" t="s">
        <v>781</v>
      </c>
      <c r="B16" s="143" t="s">
        <v>63</v>
      </c>
      <c r="C16" s="98"/>
      <c r="D16" s="133"/>
      <c r="E16" s="62"/>
      <c r="F16" s="62"/>
    </row>
    <row r="17" spans="1:8" ht="15.15" customHeight="1">
      <c r="A17" s="142"/>
      <c r="B17" s="143" t="s">
        <v>64</v>
      </c>
      <c r="C17" s="98"/>
      <c r="D17" s="133"/>
      <c r="E17" s="62"/>
      <c r="F17" s="62"/>
    </row>
    <row r="18" spans="1:8" ht="26.4">
      <c r="A18" s="144"/>
      <c r="B18" s="109" t="s">
        <v>837</v>
      </c>
      <c r="C18" s="98"/>
      <c r="D18" s="133"/>
      <c r="E18" s="62"/>
      <c r="F18" s="62"/>
    </row>
    <row r="19" spans="1:8" ht="12.9" customHeight="1">
      <c r="A19" s="130"/>
      <c r="B19" s="69" t="s">
        <v>863</v>
      </c>
      <c r="C19" s="139" t="s">
        <v>567</v>
      </c>
      <c r="D19" s="501">
        <f>630*3</f>
        <v>1890</v>
      </c>
      <c r="E19" s="62"/>
      <c r="F19" s="62"/>
    </row>
    <row r="20" spans="1:8" ht="7.5" customHeight="1">
      <c r="A20" s="130"/>
      <c r="B20" s="69"/>
      <c r="C20" s="139"/>
      <c r="D20" s="501"/>
      <c r="E20" s="62"/>
      <c r="F20" s="62"/>
    </row>
    <row r="21" spans="1:8" ht="12.9" customHeight="1">
      <c r="A21" s="130"/>
      <c r="B21" s="69" t="s">
        <v>865</v>
      </c>
      <c r="C21" s="139" t="s">
        <v>567</v>
      </c>
      <c r="D21" s="532">
        <v>0</v>
      </c>
      <c r="E21" s="62"/>
      <c r="F21" s="62" t="s">
        <v>552</v>
      </c>
    </row>
    <row r="22" spans="1:8" ht="6.75" customHeight="1">
      <c r="A22" s="130"/>
      <c r="B22" s="109"/>
      <c r="C22" s="139"/>
      <c r="D22" s="531"/>
      <c r="E22" s="62"/>
      <c r="F22" s="62"/>
    </row>
    <row r="23" spans="1:8" ht="26.4">
      <c r="A23" s="130"/>
      <c r="B23" s="69" t="s">
        <v>66</v>
      </c>
      <c r="C23" s="98"/>
      <c r="D23" s="531"/>
      <c r="E23" s="62"/>
      <c r="F23" s="62"/>
    </row>
    <row r="24" spans="1:8" ht="12.9" customHeight="1">
      <c r="A24" s="130"/>
      <c r="B24" s="69" t="s">
        <v>863</v>
      </c>
      <c r="C24" s="60" t="s">
        <v>65</v>
      </c>
      <c r="D24" s="501">
        <f>440*3</f>
        <v>1320</v>
      </c>
      <c r="E24" s="62"/>
      <c r="F24" s="62"/>
      <c r="H24" s="207"/>
    </row>
    <row r="25" spans="1:8" ht="5.25" customHeight="1">
      <c r="A25" s="130"/>
      <c r="B25" s="69"/>
      <c r="C25" s="60"/>
      <c r="D25" s="61"/>
      <c r="E25" s="62"/>
      <c r="F25" s="62"/>
    </row>
    <row r="26" spans="1:8" ht="12.9" customHeight="1">
      <c r="A26" s="130"/>
      <c r="B26" s="69" t="s">
        <v>864</v>
      </c>
      <c r="C26" s="60" t="s">
        <v>65</v>
      </c>
      <c r="D26" s="501">
        <v>0</v>
      </c>
      <c r="E26" s="62"/>
      <c r="F26" s="62" t="s">
        <v>552</v>
      </c>
      <c r="H26" s="546"/>
    </row>
    <row r="27" spans="1:8" ht="7.5" customHeight="1">
      <c r="A27" s="130"/>
      <c r="B27" s="109"/>
      <c r="C27" s="133"/>
      <c r="D27" s="531"/>
      <c r="E27" s="140"/>
      <c r="F27" s="62"/>
    </row>
    <row r="28" spans="1:8" ht="26.4">
      <c r="A28" s="142" t="s">
        <v>779</v>
      </c>
      <c r="B28" s="145" t="s">
        <v>76</v>
      </c>
      <c r="C28" s="69"/>
      <c r="D28" s="533"/>
      <c r="E28" s="62"/>
      <c r="F28" s="62"/>
    </row>
    <row r="29" spans="1:8" ht="6.75" customHeight="1">
      <c r="A29" s="142"/>
      <c r="B29" s="145"/>
      <c r="C29" s="69"/>
      <c r="D29" s="533"/>
      <c r="E29" s="62"/>
      <c r="F29" s="62"/>
    </row>
    <row r="30" spans="1:8" ht="26.4">
      <c r="A30" s="1"/>
      <c r="B30" s="69" t="s">
        <v>838</v>
      </c>
      <c r="C30" s="69"/>
      <c r="D30" s="533"/>
      <c r="E30" s="62"/>
      <c r="F30" s="62"/>
    </row>
    <row r="31" spans="1:8" ht="12.9" customHeight="1">
      <c r="A31" s="1"/>
      <c r="B31" s="69" t="s">
        <v>566</v>
      </c>
      <c r="C31" s="139" t="s">
        <v>567</v>
      </c>
      <c r="D31" s="501">
        <v>0</v>
      </c>
      <c r="E31" s="62"/>
      <c r="F31" s="62" t="s">
        <v>552</v>
      </c>
    </row>
    <row r="32" spans="1:8" ht="7.5" customHeight="1">
      <c r="A32" s="1"/>
      <c r="B32" s="69"/>
      <c r="C32" s="139"/>
      <c r="D32" s="501"/>
      <c r="E32" s="62"/>
      <c r="F32" s="62"/>
    </row>
    <row r="33" spans="1:6" ht="12.9" customHeight="1">
      <c r="A33" s="1"/>
      <c r="B33" s="69" t="s">
        <v>572</v>
      </c>
      <c r="C33" s="139" t="s">
        <v>567</v>
      </c>
      <c r="D33" s="501">
        <v>0</v>
      </c>
      <c r="E33" s="62"/>
      <c r="F33" s="62" t="s">
        <v>552</v>
      </c>
    </row>
    <row r="34" spans="1:6" ht="5.25" customHeight="1">
      <c r="A34" s="1"/>
      <c r="B34" s="69"/>
      <c r="C34" s="139"/>
      <c r="D34" s="501"/>
      <c r="E34" s="62"/>
      <c r="F34" s="62"/>
    </row>
    <row r="35" spans="1:6" ht="26.4">
      <c r="A35" s="1"/>
      <c r="B35" s="69" t="s">
        <v>77</v>
      </c>
      <c r="C35" s="139"/>
      <c r="D35" s="501"/>
      <c r="E35" s="62"/>
      <c r="F35" s="62"/>
    </row>
    <row r="36" spans="1:6" ht="12.9" customHeight="1">
      <c r="A36" s="1"/>
      <c r="B36" s="69" t="s">
        <v>566</v>
      </c>
      <c r="C36" s="139" t="s">
        <v>567</v>
      </c>
      <c r="D36" s="501">
        <v>0</v>
      </c>
      <c r="E36" s="62"/>
      <c r="F36" s="62" t="s">
        <v>552</v>
      </c>
    </row>
    <row r="37" spans="1:6" ht="7.5" customHeight="1">
      <c r="A37" s="1"/>
      <c r="B37" s="69"/>
      <c r="C37" s="139"/>
      <c r="D37" s="501"/>
      <c r="E37" s="62"/>
      <c r="F37" s="62"/>
    </row>
    <row r="38" spans="1:6" ht="12.9" customHeight="1">
      <c r="A38" s="1"/>
      <c r="B38" s="69" t="s">
        <v>572</v>
      </c>
      <c r="C38" s="139" t="s">
        <v>567</v>
      </c>
      <c r="D38" s="501">
        <v>0</v>
      </c>
      <c r="E38" s="62"/>
      <c r="F38" s="62" t="s">
        <v>552</v>
      </c>
    </row>
    <row r="39" spans="1:6" ht="6.75" customHeight="1">
      <c r="A39" s="1"/>
      <c r="B39" s="69"/>
      <c r="C39" s="543"/>
      <c r="D39" s="501"/>
      <c r="E39" s="62"/>
      <c r="F39" s="62"/>
    </row>
    <row r="40" spans="1:6" ht="12.9" customHeight="1">
      <c r="A40" s="57" t="s">
        <v>78</v>
      </c>
      <c r="B40" s="69" t="s">
        <v>79</v>
      </c>
      <c r="C40" s="55"/>
      <c r="D40" s="535"/>
      <c r="E40" s="56"/>
      <c r="F40" s="55"/>
    </row>
    <row r="41" spans="1:6" ht="12.9" customHeight="1">
      <c r="A41" s="59"/>
      <c r="B41" s="69" t="s">
        <v>80</v>
      </c>
      <c r="C41" s="60" t="s">
        <v>65</v>
      </c>
      <c r="D41" s="532">
        <v>0</v>
      </c>
      <c r="E41" s="62"/>
      <c r="F41" s="60" t="s">
        <v>534</v>
      </c>
    </row>
    <row r="42" spans="1:6" ht="12.9" customHeight="1">
      <c r="A42" s="57" t="s">
        <v>81</v>
      </c>
      <c r="B42" s="69" t="s">
        <v>82</v>
      </c>
      <c r="C42" s="55"/>
      <c r="D42" s="535"/>
      <c r="E42" s="62"/>
      <c r="F42" s="55"/>
    </row>
    <row r="43" spans="1:6" ht="12.9" customHeight="1">
      <c r="A43" s="59"/>
      <c r="B43" s="69" t="s">
        <v>83</v>
      </c>
      <c r="C43" s="60" t="s">
        <v>65</v>
      </c>
      <c r="D43" s="532">
        <v>0</v>
      </c>
      <c r="E43" s="62"/>
      <c r="F43" s="60" t="s">
        <v>534</v>
      </c>
    </row>
    <row r="44" spans="1:6" ht="12.9" customHeight="1">
      <c r="A44" s="57"/>
      <c r="B44" s="69"/>
      <c r="C44" s="60"/>
      <c r="D44" s="532"/>
      <c r="E44" s="62"/>
      <c r="F44" s="62"/>
    </row>
    <row r="45" spans="1:6" ht="12.9" customHeight="1">
      <c r="A45" s="59"/>
      <c r="B45" s="69" t="s">
        <v>84</v>
      </c>
      <c r="C45" s="60" t="s">
        <v>65</v>
      </c>
      <c r="D45" s="532">
        <v>0</v>
      </c>
      <c r="E45" s="62"/>
      <c r="F45" s="60" t="s">
        <v>534</v>
      </c>
    </row>
    <row r="46" spans="1:6" ht="6.75" customHeight="1">
      <c r="A46" s="1"/>
      <c r="B46" s="69"/>
      <c r="C46" s="543"/>
      <c r="D46" s="501"/>
      <c r="E46" s="62"/>
      <c r="F46" s="62"/>
    </row>
    <row r="47" spans="1:6" ht="8.25" customHeight="1" thickBot="1">
      <c r="A47" s="134"/>
      <c r="B47" s="69"/>
      <c r="C47" s="69"/>
      <c r="D47" s="533"/>
      <c r="E47" s="138"/>
      <c r="F47" s="136"/>
    </row>
    <row r="48" spans="1:6" ht="19.5" customHeight="1" thickBot="1">
      <c r="A48" s="97" t="s">
        <v>67</v>
      </c>
      <c r="B48" s="575" t="s">
        <v>68</v>
      </c>
      <c r="C48" s="575"/>
      <c r="D48" s="575"/>
      <c r="E48" s="575"/>
      <c r="F48" s="74"/>
    </row>
    <row r="49" spans="1:1">
      <c r="A49" s="75"/>
    </row>
    <row r="50" spans="1:1">
      <c r="A50" s="75"/>
    </row>
  </sheetData>
  <mergeCells count="2">
    <mergeCell ref="B48:E48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topLeftCell="A21" zoomScaleNormal="100" zoomScaleSheetLayoutView="100" workbookViewId="0">
      <selection activeCell="F27" sqref="F27"/>
    </sheetView>
  </sheetViews>
  <sheetFormatPr defaultColWidth="9.33203125" defaultRowHeight="13.2"/>
  <cols>
    <col min="1" max="1" width="9.6640625" style="96" customWidth="1"/>
    <col min="2" max="2" width="38.33203125" style="96" customWidth="1"/>
    <col min="3" max="3" width="7.77734375" style="96" bestFit="1" customWidth="1"/>
    <col min="4" max="4" width="15" style="96" bestFit="1" customWidth="1"/>
    <col min="5" max="5" width="12" style="96" customWidth="1"/>
    <col min="6" max="6" width="16.44140625" style="96" customWidth="1"/>
    <col min="7" max="16384" width="9.33203125" style="96"/>
  </cols>
  <sheetData>
    <row r="1" spans="1:6">
      <c r="A1" s="77" t="str">
        <f>'B-M0200'!A1:B1</f>
        <v>CONTRACT NO:LDPWRI-ROADS/18001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POLOKWANE MUNICIPALITY</v>
      </c>
    </row>
    <row r="4" spans="1:6" ht="15.75" customHeight="1" thickBot="1"/>
    <row r="5" spans="1:6" s="165" customFormat="1" ht="31.95" customHeight="1" thickBot="1">
      <c r="A5" s="233" t="s">
        <v>69</v>
      </c>
      <c r="B5" s="127" t="s">
        <v>70</v>
      </c>
      <c r="C5" s="127" t="s">
        <v>71</v>
      </c>
      <c r="D5" s="127" t="s">
        <v>72</v>
      </c>
      <c r="E5" s="127" t="s">
        <v>73</v>
      </c>
      <c r="F5" s="127" t="s">
        <v>74</v>
      </c>
    </row>
    <row r="6" spans="1:6" s="49" customFormat="1" ht="19.95" customHeight="1">
      <c r="A6" s="146"/>
      <c r="B6" s="579" t="s">
        <v>75</v>
      </c>
      <c r="C6" s="579"/>
      <c r="D6" s="579"/>
      <c r="E6" s="579"/>
      <c r="F6" s="152"/>
    </row>
    <row r="7" spans="1:6" s="49" customFormat="1" ht="24.75" customHeight="1">
      <c r="A7" s="57" t="s">
        <v>85</v>
      </c>
      <c r="B7" s="69" t="s">
        <v>86</v>
      </c>
      <c r="C7" s="55"/>
      <c r="D7" s="56"/>
      <c r="E7" s="62"/>
      <c r="F7" s="55"/>
    </row>
    <row r="8" spans="1:6" s="49" customFormat="1" ht="13.8">
      <c r="A8" s="59"/>
      <c r="B8" s="69" t="s">
        <v>87</v>
      </c>
      <c r="C8" s="60" t="s">
        <v>844</v>
      </c>
      <c r="D8" s="65">
        <f>630*5</f>
        <v>3150</v>
      </c>
      <c r="E8" s="62"/>
      <c r="F8" s="62"/>
    </row>
    <row r="9" spans="1:6" s="49" customFormat="1" ht="12.9" customHeight="1">
      <c r="A9" s="57"/>
      <c r="B9" s="69"/>
      <c r="C9" s="60"/>
      <c r="D9" s="61"/>
      <c r="E9" s="62"/>
      <c r="F9" s="62"/>
    </row>
    <row r="10" spans="1:6" s="49" customFormat="1" ht="12" customHeight="1">
      <c r="A10" s="57" t="s">
        <v>729</v>
      </c>
      <c r="B10" s="69" t="s">
        <v>88</v>
      </c>
      <c r="C10" s="60" t="s">
        <v>19</v>
      </c>
      <c r="D10" s="65">
        <v>3</v>
      </c>
      <c r="E10" s="62"/>
      <c r="F10" s="62"/>
    </row>
    <row r="11" spans="1:6" s="49" customFormat="1" ht="12" customHeight="1">
      <c r="A11" s="57"/>
      <c r="B11" s="69"/>
      <c r="C11" s="203"/>
      <c r="D11" s="65"/>
      <c r="E11" s="62"/>
      <c r="F11" s="62"/>
    </row>
    <row r="12" spans="1:6" s="49" customFormat="1" ht="12" customHeight="1">
      <c r="A12" s="570" t="s">
        <v>873</v>
      </c>
      <c r="B12" s="571" t="s">
        <v>867</v>
      </c>
      <c r="C12" s="60" t="s">
        <v>19</v>
      </c>
      <c r="D12" s="65">
        <v>3</v>
      </c>
      <c r="E12" s="62"/>
      <c r="F12" s="62"/>
    </row>
    <row r="13" spans="1:6" s="49" customFormat="1" ht="12.9" customHeight="1">
      <c r="A13" s="572"/>
      <c r="B13" s="571" t="s">
        <v>857</v>
      </c>
      <c r="C13" s="540"/>
      <c r="D13" s="541"/>
      <c r="E13" s="371"/>
      <c r="F13" s="242"/>
    </row>
    <row r="14" spans="1:6" s="49" customFormat="1" ht="12" customHeight="1">
      <c r="A14" s="57"/>
      <c r="B14" s="69"/>
      <c r="C14" s="60"/>
      <c r="D14" s="532"/>
      <c r="E14" s="62"/>
      <c r="F14" s="62"/>
    </row>
    <row r="15" spans="1:6" s="49" customFormat="1" ht="12" customHeight="1">
      <c r="A15" s="57" t="s">
        <v>841</v>
      </c>
      <c r="B15" s="69" t="s">
        <v>842</v>
      </c>
      <c r="C15" s="60"/>
      <c r="D15" s="532"/>
      <c r="E15" s="62"/>
      <c r="F15" s="62"/>
    </row>
    <row r="16" spans="1:6" s="49" customFormat="1" ht="13.8">
      <c r="A16" s="57"/>
      <c r="B16" s="69"/>
      <c r="C16" s="55"/>
      <c r="D16" s="535"/>
      <c r="E16" s="56"/>
      <c r="F16" s="55"/>
    </row>
    <row r="17" spans="1:6" s="49" customFormat="1" ht="28.8">
      <c r="A17" s="59"/>
      <c r="B17" s="69" t="s">
        <v>858</v>
      </c>
      <c r="C17" s="60" t="s">
        <v>843</v>
      </c>
      <c r="D17" s="532">
        <v>0</v>
      </c>
      <c r="E17" s="62"/>
      <c r="F17" s="62"/>
    </row>
    <row r="18" spans="1:6" s="49" customFormat="1" ht="13.8">
      <c r="A18" s="57"/>
      <c r="B18" s="69"/>
      <c r="C18" s="55"/>
      <c r="D18" s="535"/>
      <c r="E18" s="62"/>
      <c r="F18" s="55"/>
    </row>
    <row r="19" spans="1:6" s="49" customFormat="1" ht="26.4">
      <c r="A19" s="59"/>
      <c r="B19" s="69" t="s">
        <v>859</v>
      </c>
      <c r="C19" s="60" t="s">
        <v>843</v>
      </c>
      <c r="D19" s="532">
        <v>0</v>
      </c>
      <c r="E19" s="62"/>
      <c r="F19" s="62"/>
    </row>
    <row r="20" spans="1:6" s="49" customFormat="1" ht="12" customHeight="1">
      <c r="A20" s="57"/>
      <c r="B20" s="69"/>
      <c r="C20" s="60"/>
      <c r="D20" s="532"/>
      <c r="E20" s="62"/>
      <c r="F20" s="62"/>
    </row>
    <row r="21" spans="1:6" s="49" customFormat="1" ht="18.45" customHeight="1">
      <c r="A21" s="57"/>
      <c r="B21" s="69"/>
      <c r="C21" s="60"/>
      <c r="D21" s="532"/>
      <c r="E21" s="62"/>
      <c r="F21" s="60"/>
    </row>
    <row r="22" spans="1:6" s="49" customFormat="1" ht="9.75" customHeight="1">
      <c r="A22" s="59"/>
      <c r="B22" s="69"/>
      <c r="C22" s="60"/>
      <c r="D22" s="532"/>
      <c r="E22" s="62"/>
      <c r="F22" s="60"/>
    </row>
    <row r="23" spans="1:6" s="49" customFormat="1" ht="19.2" customHeight="1">
      <c r="A23" s="59"/>
      <c r="B23" s="69"/>
      <c r="C23" s="60"/>
      <c r="D23" s="528"/>
      <c r="E23" s="62"/>
      <c r="F23" s="62"/>
    </row>
    <row r="24" spans="1:6" s="49" customFormat="1" ht="12" customHeight="1">
      <c r="A24" s="57"/>
      <c r="B24" s="69"/>
      <c r="C24" s="60"/>
      <c r="D24" s="61"/>
      <c r="E24" s="62"/>
      <c r="F24" s="62"/>
    </row>
    <row r="25" spans="1:6" s="49" customFormat="1" ht="15.75" customHeight="1">
      <c r="A25" s="57"/>
      <c r="B25" s="69"/>
      <c r="C25" s="60"/>
      <c r="D25" s="65"/>
      <c r="E25" s="62"/>
      <c r="F25" s="62"/>
    </row>
    <row r="26" spans="1:6" s="49" customFormat="1" ht="302.25" customHeight="1">
      <c r="A26" s="148"/>
      <c r="B26" s="149"/>
      <c r="C26" s="150"/>
      <c r="D26" s="150"/>
      <c r="E26" s="151"/>
      <c r="F26" s="62"/>
    </row>
    <row r="27" spans="1:6" s="49" customFormat="1" ht="18" customHeight="1" thickBot="1">
      <c r="A27" s="489" t="s">
        <v>89</v>
      </c>
      <c r="B27" s="580" t="s">
        <v>90</v>
      </c>
      <c r="C27" s="580"/>
      <c r="D27" s="580"/>
      <c r="E27" s="580"/>
      <c r="F27" s="153"/>
    </row>
    <row r="28" spans="1:6" ht="13.8">
      <c r="A28" s="106"/>
      <c r="B28" s="106"/>
      <c r="C28" s="106"/>
      <c r="D28" s="106"/>
      <c r="E28" s="106"/>
      <c r="F28" s="106"/>
    </row>
    <row r="29" spans="1:6">
      <c r="A29" s="75"/>
    </row>
    <row r="30" spans="1:6">
      <c r="A30" s="75"/>
    </row>
  </sheetData>
  <mergeCells count="3">
    <mergeCell ref="B6:E6"/>
    <mergeCell ref="B27:E27"/>
    <mergeCell ref="A2:E2"/>
  </mergeCells>
  <phoneticPr fontId="2" type="noConversion"/>
  <pageMargins left="0.7" right="0.7" top="0.75" bottom="0.75" header="0.3" footer="0.3"/>
  <pageSetup paperSize="9" scale="98" orientation="portrait" verticalDpi="4" r:id="rId1"/>
  <headerFooter>
    <oddFooter>&amp;C108-6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zoomScaleNormal="100" zoomScaleSheetLayoutView="100" workbookViewId="0">
      <selection activeCell="F2" sqref="F2"/>
    </sheetView>
  </sheetViews>
  <sheetFormatPr defaultColWidth="9.33203125" defaultRowHeight="13.2"/>
  <cols>
    <col min="1" max="1" width="12.44140625" style="96" customWidth="1"/>
    <col min="2" max="2" width="38" style="96" customWidth="1"/>
    <col min="3" max="3" width="6.44140625" style="96" bestFit="1" customWidth="1"/>
    <col min="4" max="4" width="12" style="96" bestFit="1" customWidth="1"/>
    <col min="5" max="5" width="10" style="96" customWidth="1"/>
    <col min="6" max="6" width="15" style="96" bestFit="1" customWidth="1"/>
    <col min="7" max="16384" width="9.33203125" style="96"/>
  </cols>
  <sheetData>
    <row r="1" spans="1:6">
      <c r="A1" s="77" t="str">
        <f>'B-M0200'!A1:B1</f>
        <v>CONTRACT NO:LDPWRI-ROADS/18001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POLOKWANE MUNICIPALITY</v>
      </c>
    </row>
    <row r="4" spans="1:6" ht="15.75" customHeight="1" thickBot="1"/>
    <row r="5" spans="1:6" s="165" customFormat="1" ht="31.95" customHeight="1" thickBot="1">
      <c r="A5" s="189" t="s">
        <v>91</v>
      </c>
      <c r="B5" s="52" t="s">
        <v>92</v>
      </c>
      <c r="C5" s="127" t="s">
        <v>93</v>
      </c>
      <c r="D5" s="127" t="s">
        <v>94</v>
      </c>
      <c r="E5" s="127" t="s">
        <v>95</v>
      </c>
      <c r="F5" s="127" t="s">
        <v>96</v>
      </c>
    </row>
    <row r="6" spans="1:6" ht="17.7" customHeight="1">
      <c r="A6" s="394" t="s">
        <v>98</v>
      </c>
      <c r="B6" s="393" t="s">
        <v>99</v>
      </c>
      <c r="C6" s="155"/>
      <c r="D6" s="155"/>
      <c r="E6" s="155"/>
      <c r="F6" s="155"/>
    </row>
    <row r="7" spans="1:6" ht="26.4">
      <c r="A7" s="57" t="s">
        <v>777</v>
      </c>
      <c r="B7" s="69" t="s">
        <v>569</v>
      </c>
      <c r="C7" s="60" t="s">
        <v>116</v>
      </c>
      <c r="D7" s="65">
        <f>5000*3</f>
        <v>15000</v>
      </c>
      <c r="E7" s="94"/>
      <c r="F7" s="95"/>
    </row>
    <row r="8" spans="1:6">
      <c r="A8" s="57"/>
      <c r="B8" s="69"/>
      <c r="C8" s="60"/>
      <c r="D8" s="65"/>
      <c r="E8" s="94"/>
      <c r="F8" s="95"/>
    </row>
    <row r="9" spans="1:6" ht="17.7" customHeight="1">
      <c r="A9" s="394" t="s">
        <v>100</v>
      </c>
      <c r="B9" s="393" t="s">
        <v>101</v>
      </c>
      <c r="C9" s="55"/>
      <c r="D9" s="529"/>
      <c r="E9" s="94"/>
      <c r="F9" s="95"/>
    </row>
    <row r="10" spans="1:6" ht="13.8">
      <c r="A10" s="59"/>
      <c r="B10" s="69"/>
      <c r="C10" s="55"/>
      <c r="D10" s="530"/>
      <c r="E10" s="94"/>
      <c r="F10" s="95"/>
    </row>
    <row r="11" spans="1:6" ht="49.2" customHeight="1">
      <c r="A11" s="57" t="s">
        <v>778</v>
      </c>
      <c r="B11" s="69" t="s">
        <v>570</v>
      </c>
      <c r="C11" s="60"/>
      <c r="D11" s="530"/>
      <c r="E11" s="94"/>
      <c r="F11" s="95"/>
    </row>
    <row r="12" spans="1:6" ht="13.8">
      <c r="A12" s="57"/>
      <c r="B12" s="69"/>
      <c r="C12" s="60"/>
      <c r="D12" s="530"/>
      <c r="E12" s="94"/>
      <c r="F12" s="95"/>
    </row>
    <row r="13" spans="1:6" ht="17.7" customHeight="1">
      <c r="A13" s="59"/>
      <c r="B13" s="69" t="s">
        <v>571</v>
      </c>
      <c r="C13" s="60"/>
      <c r="D13" s="65"/>
      <c r="E13" s="94"/>
      <c r="F13" s="95"/>
    </row>
    <row r="14" spans="1:6" ht="6.75" customHeight="1">
      <c r="A14" s="59"/>
      <c r="B14" s="69"/>
      <c r="C14" s="60"/>
      <c r="D14" s="530"/>
      <c r="E14" s="94"/>
      <c r="F14" s="95"/>
    </row>
    <row r="15" spans="1:6" ht="13.8">
      <c r="A15" s="59"/>
      <c r="B15" s="545" t="s">
        <v>839</v>
      </c>
      <c r="C15" s="486" t="s">
        <v>19</v>
      </c>
      <c r="D15" s="65">
        <f>3000*3</f>
        <v>9000</v>
      </c>
      <c r="E15" s="94"/>
      <c r="F15" s="95"/>
    </row>
    <row r="16" spans="1:6" ht="13.8">
      <c r="A16" s="59"/>
      <c r="B16" s="69"/>
      <c r="C16" s="60"/>
      <c r="D16" s="65"/>
      <c r="E16" s="94"/>
      <c r="F16" s="95"/>
    </row>
    <row r="17" spans="1:6" ht="13.8">
      <c r="A17" s="59"/>
      <c r="B17" s="69"/>
      <c r="C17" s="60"/>
      <c r="D17" s="65"/>
      <c r="E17" s="94"/>
      <c r="F17" s="95"/>
    </row>
    <row r="18" spans="1:6" ht="6" customHeight="1">
      <c r="A18" s="57"/>
      <c r="B18" s="69"/>
      <c r="C18" s="60"/>
      <c r="D18" s="530"/>
      <c r="E18" s="94"/>
      <c r="F18" s="95"/>
    </row>
    <row r="19" spans="1:6" ht="15.15" customHeight="1">
      <c r="A19" s="59"/>
      <c r="B19" s="372"/>
      <c r="C19" s="60"/>
      <c r="D19" s="65"/>
      <c r="E19" s="94"/>
      <c r="F19" s="95"/>
    </row>
    <row r="20" spans="1:6" ht="10.5" customHeight="1">
      <c r="A20" s="59"/>
      <c r="B20" s="69"/>
      <c r="C20" s="60"/>
      <c r="D20" s="530"/>
      <c r="E20" s="94"/>
      <c r="F20" s="94"/>
    </row>
    <row r="21" spans="1:6" ht="13.8">
      <c r="A21" s="59"/>
      <c r="B21" s="69"/>
      <c r="C21" s="60"/>
      <c r="D21" s="65"/>
      <c r="E21" s="94"/>
      <c r="F21" s="95"/>
    </row>
    <row r="22" spans="1:6" ht="303.75" customHeight="1" thickBot="1">
      <c r="A22" s="158"/>
      <c r="B22" s="71"/>
      <c r="C22" s="159"/>
      <c r="D22" s="160"/>
      <c r="E22" s="161"/>
      <c r="F22" s="162"/>
    </row>
    <row r="23" spans="1:6" ht="19.5" customHeight="1" thickBot="1">
      <c r="A23" s="487" t="s">
        <v>102</v>
      </c>
      <c r="B23" s="581" t="s">
        <v>103</v>
      </c>
      <c r="C23" s="581"/>
      <c r="D23" s="581"/>
      <c r="E23" s="581"/>
      <c r="F23" s="542"/>
    </row>
    <row r="24" spans="1:6" ht="13.8">
      <c r="F24" s="106"/>
    </row>
    <row r="25" spans="1:6" ht="13.8">
      <c r="F25" s="106"/>
    </row>
    <row r="26" spans="1:6" ht="13.8">
      <c r="F26" s="106"/>
    </row>
    <row r="27" spans="1:6" ht="13.8">
      <c r="A27" s="75"/>
      <c r="F27" s="106"/>
    </row>
    <row r="28" spans="1:6" ht="13.8">
      <c r="A28" s="75"/>
      <c r="F28" s="106"/>
    </row>
    <row r="29" spans="1:6" ht="13.8">
      <c r="F29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topLeftCell="A20" zoomScaleNormal="100" zoomScaleSheetLayoutView="100" workbookViewId="0">
      <selection activeCell="F30" sqref="F30"/>
    </sheetView>
  </sheetViews>
  <sheetFormatPr defaultColWidth="9.33203125" defaultRowHeight="13.2"/>
  <cols>
    <col min="1" max="1" width="12.6640625" style="108" customWidth="1"/>
    <col min="2" max="2" width="41" style="108" customWidth="1"/>
    <col min="3" max="3" width="6.44140625" style="108" bestFit="1" customWidth="1"/>
    <col min="4" max="4" width="12.44140625" style="108" customWidth="1"/>
    <col min="5" max="5" width="10" style="108" customWidth="1"/>
    <col min="6" max="6" width="13" style="108" customWidth="1"/>
    <col min="7" max="16384" width="9.33203125" style="108"/>
  </cols>
  <sheetData>
    <row r="1" spans="1:6">
      <c r="A1" s="77" t="str">
        <f>'B-M0200'!A1:B1</f>
        <v>CONTRACT NO:LDPWRI-ROADS/18001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POLOKWANE MUNICIPALITY</v>
      </c>
    </row>
    <row r="4" spans="1:6" ht="15.75" customHeight="1" thickBot="1"/>
    <row r="5" spans="1:6" s="110" customFormat="1" ht="31.95" customHeight="1" thickBot="1">
      <c r="A5" s="233" t="s">
        <v>104</v>
      </c>
      <c r="B5" s="127" t="s">
        <v>105</v>
      </c>
      <c r="C5" s="127" t="s">
        <v>106</v>
      </c>
      <c r="D5" s="127" t="s">
        <v>107</v>
      </c>
      <c r="E5" s="127" t="s">
        <v>108</v>
      </c>
      <c r="F5" s="127" t="s">
        <v>109</v>
      </c>
    </row>
    <row r="6" spans="1:6" s="92" customFormat="1" ht="17.7" customHeight="1">
      <c r="A6" s="166" t="s">
        <v>110</v>
      </c>
      <c r="B6" s="154" t="s">
        <v>111</v>
      </c>
      <c r="C6" s="167"/>
      <c r="D6" s="168"/>
      <c r="E6" s="168"/>
      <c r="F6" s="168"/>
    </row>
    <row r="7" spans="1:6" s="92" customFormat="1" ht="26.4">
      <c r="A7" s="171"/>
      <c r="B7" s="69" t="s">
        <v>112</v>
      </c>
      <c r="C7" s="170"/>
      <c r="D7" s="60"/>
      <c r="E7" s="69"/>
      <c r="F7" s="69"/>
    </row>
    <row r="8" spans="1:6" s="92" customFormat="1" ht="14.4" customHeight="1">
      <c r="A8" s="171" t="s">
        <v>775</v>
      </c>
      <c r="B8" s="69" t="s">
        <v>113</v>
      </c>
      <c r="C8" s="170"/>
      <c r="D8" s="60"/>
      <c r="E8" s="69"/>
      <c r="F8" s="69"/>
    </row>
    <row r="9" spans="1:6" s="92" customFormat="1" ht="19.95" customHeight="1">
      <c r="A9" s="171"/>
      <c r="B9" s="69" t="s">
        <v>114</v>
      </c>
      <c r="C9" s="170"/>
      <c r="D9" s="60"/>
      <c r="E9" s="60"/>
      <c r="F9" s="60"/>
    </row>
    <row r="10" spans="1:6" s="92" customFormat="1" ht="19.2" customHeight="1">
      <c r="A10" s="171"/>
      <c r="B10" s="69" t="s">
        <v>115</v>
      </c>
      <c r="C10" s="172" t="s">
        <v>116</v>
      </c>
      <c r="D10" s="501">
        <v>1000</v>
      </c>
      <c r="E10" s="500"/>
      <c r="F10" s="95"/>
    </row>
    <row r="11" spans="1:6" s="92" customFormat="1" ht="12.75" customHeight="1">
      <c r="A11" s="171"/>
      <c r="B11" s="69"/>
      <c r="C11" s="172"/>
      <c r="D11" s="501"/>
      <c r="E11" s="500"/>
      <c r="F11" s="95"/>
    </row>
    <row r="12" spans="1:6" s="92" customFormat="1" ht="24" customHeight="1">
      <c r="A12" s="171"/>
      <c r="B12" s="69" t="s">
        <v>117</v>
      </c>
      <c r="C12" s="172" t="s">
        <v>118</v>
      </c>
      <c r="D12" s="501">
        <v>1000</v>
      </c>
      <c r="E12" s="500"/>
      <c r="F12" s="95"/>
    </row>
    <row r="13" spans="1:6" s="92" customFormat="1" ht="24" customHeight="1">
      <c r="A13" s="171"/>
      <c r="B13" s="69"/>
      <c r="C13" s="172"/>
      <c r="D13" s="501"/>
      <c r="E13" s="500"/>
      <c r="F13" s="95"/>
    </row>
    <row r="14" spans="1:6" s="92" customFormat="1" ht="16.2" customHeight="1">
      <c r="A14" s="171"/>
      <c r="B14" s="69" t="s">
        <v>119</v>
      </c>
      <c r="C14" s="172" t="s">
        <v>120</v>
      </c>
      <c r="D14" s="501">
        <v>1000</v>
      </c>
      <c r="E14" s="500"/>
      <c r="F14" s="95"/>
    </row>
    <row r="15" spans="1:6" s="92" customFormat="1" ht="12.75" customHeight="1">
      <c r="A15" s="171"/>
      <c r="B15" s="69"/>
      <c r="C15" s="172"/>
      <c r="D15" s="501"/>
      <c r="E15" s="500"/>
      <c r="F15" s="95"/>
    </row>
    <row r="16" spans="1:6" s="92" customFormat="1" ht="12" customHeight="1">
      <c r="A16" s="392" t="s">
        <v>121</v>
      </c>
      <c r="B16" s="393" t="s">
        <v>122</v>
      </c>
      <c r="C16" s="170"/>
      <c r="D16" s="501"/>
      <c r="E16" s="500"/>
      <c r="F16" s="95"/>
    </row>
    <row r="17" spans="1:6" s="92" customFormat="1" ht="12" customHeight="1">
      <c r="A17" s="169"/>
      <c r="B17" s="145"/>
      <c r="C17" s="170"/>
      <c r="D17" s="501"/>
      <c r="E17" s="500"/>
      <c r="F17" s="95"/>
    </row>
    <row r="18" spans="1:6" s="92" customFormat="1">
      <c r="A18" s="171" t="s">
        <v>776</v>
      </c>
      <c r="B18" s="69" t="s">
        <v>123</v>
      </c>
      <c r="C18" s="170"/>
      <c r="D18" s="501"/>
      <c r="E18" s="500"/>
      <c r="F18" s="95"/>
    </row>
    <row r="19" spans="1:6" s="92" customFormat="1" ht="15.15" customHeight="1">
      <c r="A19" s="57"/>
      <c r="B19" s="69" t="s">
        <v>124</v>
      </c>
      <c r="C19" s="60" t="s">
        <v>125</v>
      </c>
      <c r="D19" s="501">
        <f>SUM(D10:D14)*0.2*1.2</f>
        <v>720</v>
      </c>
      <c r="E19" s="500"/>
      <c r="F19" s="95"/>
    </row>
    <row r="20" spans="1:6" s="92" customFormat="1" ht="12.75" customHeight="1">
      <c r="A20" s="171"/>
      <c r="B20" s="69"/>
      <c r="C20" s="172"/>
      <c r="D20" s="501"/>
      <c r="E20" s="500"/>
      <c r="F20" s="95"/>
    </row>
    <row r="21" spans="1:6" s="92" customFormat="1" ht="19.95" customHeight="1">
      <c r="A21" s="57"/>
      <c r="B21" s="69" t="s">
        <v>126</v>
      </c>
      <c r="C21" s="60" t="s">
        <v>125</v>
      </c>
      <c r="D21" s="501">
        <f>SUM(D10:D15)*0.2*1.2</f>
        <v>720</v>
      </c>
      <c r="E21" s="500"/>
      <c r="F21" s="95"/>
    </row>
    <row r="22" spans="1:6" s="92" customFormat="1" ht="19.2" customHeight="1">
      <c r="A22" s="171"/>
      <c r="B22" s="69"/>
      <c r="C22" s="172"/>
      <c r="D22" s="501"/>
      <c r="E22" s="82"/>
      <c r="F22" s="82"/>
    </row>
    <row r="23" spans="1:6" s="92" customFormat="1" ht="18.45" customHeight="1">
      <c r="A23" s="171"/>
      <c r="B23" s="69"/>
      <c r="C23" s="172"/>
      <c r="D23" s="61"/>
      <c r="E23" s="82"/>
      <c r="F23" s="82"/>
    </row>
    <row r="24" spans="1:6" s="92" customFormat="1" ht="18.45" customHeight="1">
      <c r="A24" s="171"/>
      <c r="B24" s="69"/>
      <c r="C24" s="172"/>
      <c r="D24" s="61"/>
      <c r="E24" s="82"/>
      <c r="F24" s="82"/>
    </row>
    <row r="25" spans="1:6" s="92" customFormat="1" ht="12.75" customHeight="1">
      <c r="A25" s="169"/>
      <c r="B25" s="145"/>
      <c r="C25" s="170"/>
      <c r="D25" s="60"/>
      <c r="E25" s="82"/>
      <c r="F25" s="82"/>
    </row>
    <row r="26" spans="1:6" s="92" customFormat="1" ht="12.75" customHeight="1">
      <c r="A26" s="169"/>
      <c r="B26" s="145"/>
      <c r="C26" s="170"/>
      <c r="D26" s="60"/>
      <c r="E26" s="82"/>
      <c r="F26" s="82"/>
    </row>
    <row r="27" spans="1:6" s="92" customFormat="1" ht="27.15" customHeight="1">
      <c r="A27" s="171"/>
      <c r="B27" s="69"/>
      <c r="C27" s="170"/>
      <c r="D27" s="60"/>
      <c r="E27" s="82"/>
      <c r="F27" s="82"/>
    </row>
    <row r="28" spans="1:6" s="92" customFormat="1" ht="19.95" customHeight="1">
      <c r="A28" s="57"/>
      <c r="B28" s="69"/>
      <c r="C28" s="60"/>
      <c r="D28" s="61"/>
      <c r="E28" s="82"/>
      <c r="F28" s="82"/>
    </row>
    <row r="29" spans="1:6" s="92" customFormat="1" ht="168.75" customHeight="1" thickBot="1">
      <c r="A29" s="174"/>
      <c r="B29" s="71"/>
      <c r="C29" s="72"/>
      <c r="D29" s="175"/>
      <c r="E29" s="88"/>
      <c r="F29" s="88"/>
    </row>
    <row r="30" spans="1:6" ht="24.75" customHeight="1" thickBot="1">
      <c r="A30" s="487" t="s">
        <v>127</v>
      </c>
      <c r="B30" s="581" t="s">
        <v>128</v>
      </c>
      <c r="C30" s="581"/>
      <c r="D30" s="581"/>
      <c r="E30" s="581"/>
      <c r="F30" s="163"/>
    </row>
    <row r="32" spans="1:6">
      <c r="A32" s="75"/>
    </row>
    <row r="33" spans="1:1">
      <c r="A33" s="75"/>
    </row>
  </sheetData>
  <mergeCells count="2">
    <mergeCell ref="B30:E3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24" zoomScaleNormal="100" zoomScaleSheetLayoutView="100" workbookViewId="0">
      <selection activeCell="F35" sqref="F35"/>
    </sheetView>
  </sheetViews>
  <sheetFormatPr defaultColWidth="9.33203125" defaultRowHeight="13.2"/>
  <cols>
    <col min="1" max="1" width="12" style="96" customWidth="1"/>
    <col min="2" max="2" width="43" style="96" customWidth="1"/>
    <col min="3" max="3" width="8" style="96" customWidth="1"/>
    <col min="4" max="4" width="12.33203125" style="96" customWidth="1"/>
    <col min="5" max="5" width="10.77734375" style="96" bestFit="1" customWidth="1"/>
    <col min="6" max="6" width="15" style="96" bestFit="1" customWidth="1"/>
    <col min="7" max="16384" width="9.33203125" style="96"/>
  </cols>
  <sheetData>
    <row r="1" spans="1:9">
      <c r="A1" s="77" t="str">
        <f>'B-M0200'!A1:B1</f>
        <v>CONTRACT NO:LDPWRI-ROADS/18001</v>
      </c>
    </row>
    <row r="2" spans="1:9">
      <c r="A2" s="577" t="str">
        <f>'B-M0200'!A2</f>
        <v>HOUSEHOLD ROUTINE ROAD MAINTENANCE PROJECT</v>
      </c>
      <c r="B2" s="577"/>
      <c r="C2" s="577"/>
      <c r="D2" s="577"/>
      <c r="E2" s="577"/>
    </row>
    <row r="3" spans="1:9">
      <c r="A3" s="77" t="str">
        <f>'B-M0200'!A3:B3</f>
        <v>POLOKWANE MUNICIPALITY</v>
      </c>
    </row>
    <row r="4" spans="1:9" s="49" customFormat="1" ht="15.75" customHeight="1" thickBot="1"/>
    <row r="5" spans="1:9" s="78" customFormat="1" ht="31.95" customHeight="1" thickBot="1">
      <c r="A5" s="189" t="s">
        <v>129</v>
      </c>
      <c r="B5" s="52" t="s">
        <v>130</v>
      </c>
      <c r="C5" s="52" t="s">
        <v>131</v>
      </c>
      <c r="D5" s="52" t="s">
        <v>132</v>
      </c>
      <c r="E5" s="52" t="s">
        <v>133</v>
      </c>
      <c r="F5" s="52" t="s">
        <v>134</v>
      </c>
    </row>
    <row r="6" spans="1:9" s="49" customFormat="1" ht="26.4">
      <c r="A6" s="390" t="s">
        <v>135</v>
      </c>
      <c r="B6" s="391" t="s">
        <v>136</v>
      </c>
      <c r="C6" s="55"/>
      <c r="D6" s="55"/>
      <c r="E6" s="55"/>
      <c r="F6" s="55"/>
    </row>
    <row r="7" spans="1:9" s="49" customFormat="1" ht="13.8">
      <c r="A7" s="57" t="s">
        <v>774</v>
      </c>
      <c r="B7" s="69" t="s">
        <v>137</v>
      </c>
      <c r="C7" s="55"/>
      <c r="D7" s="55"/>
      <c r="E7" s="55"/>
      <c r="F7" s="55"/>
    </row>
    <row r="8" spans="1:9" s="49" customFormat="1" ht="13.8">
      <c r="A8" s="59"/>
      <c r="B8" s="69" t="s">
        <v>138</v>
      </c>
      <c r="C8" s="60" t="s">
        <v>139</v>
      </c>
      <c r="D8" s="501">
        <f>3500*7.5*0.6</f>
        <v>15750</v>
      </c>
      <c r="E8" s="62"/>
      <c r="F8" s="95"/>
      <c r="I8" s="164"/>
    </row>
    <row r="9" spans="1:9" s="49" customFormat="1" ht="13.8">
      <c r="A9" s="59"/>
      <c r="B9" s="69"/>
      <c r="C9" s="60"/>
      <c r="D9" s="501"/>
      <c r="E9" s="62"/>
      <c r="F9" s="62"/>
    </row>
    <row r="10" spans="1:9" s="49" customFormat="1" ht="13.8">
      <c r="A10" s="59"/>
      <c r="B10" s="69" t="s">
        <v>140</v>
      </c>
      <c r="C10" s="55"/>
      <c r="D10" s="534"/>
      <c r="E10" s="62"/>
      <c r="F10" s="62"/>
    </row>
    <row r="11" spans="1:9" s="49" customFormat="1" ht="13.8">
      <c r="A11" s="59"/>
      <c r="B11" s="69" t="s">
        <v>141</v>
      </c>
      <c r="C11" s="55"/>
      <c r="D11" s="534"/>
      <c r="E11" s="62"/>
      <c r="F11" s="62"/>
    </row>
    <row r="12" spans="1:9" s="49" customFormat="1" ht="15.6">
      <c r="A12" s="59"/>
      <c r="B12" s="69" t="s">
        <v>142</v>
      </c>
      <c r="C12" s="139" t="s">
        <v>567</v>
      </c>
      <c r="D12" s="501">
        <f>3000*7.5*0.006*3</f>
        <v>405</v>
      </c>
      <c r="E12" s="62"/>
      <c r="F12" s="95"/>
    </row>
    <row r="13" spans="1:9" s="49" customFormat="1" ht="13.8">
      <c r="A13" s="59"/>
      <c r="B13" s="69"/>
      <c r="C13" s="60"/>
      <c r="D13" s="501"/>
      <c r="E13" s="62"/>
      <c r="F13" s="62"/>
    </row>
    <row r="14" spans="1:9" s="49" customFormat="1" ht="15.6">
      <c r="A14" s="59"/>
      <c r="B14" s="69" t="s">
        <v>143</v>
      </c>
      <c r="C14" s="139" t="s">
        <v>567</v>
      </c>
      <c r="D14" s="501">
        <v>100</v>
      </c>
      <c r="E14" s="62"/>
      <c r="F14" s="95"/>
    </row>
    <row r="15" spans="1:9" s="49" customFormat="1" ht="13.8">
      <c r="A15" s="59"/>
      <c r="B15" s="69"/>
      <c r="C15" s="60"/>
      <c r="D15" s="501"/>
      <c r="E15" s="62"/>
      <c r="F15" s="62"/>
    </row>
    <row r="16" spans="1:9" s="49" customFormat="1" ht="13.8">
      <c r="A16" s="57" t="s">
        <v>773</v>
      </c>
      <c r="B16" s="69" t="s">
        <v>144</v>
      </c>
      <c r="C16" s="55"/>
      <c r="D16" s="534"/>
      <c r="E16" s="62"/>
      <c r="F16" s="62"/>
    </row>
    <row r="17" spans="1:6" s="49" customFormat="1" ht="13.8">
      <c r="A17" s="59"/>
      <c r="B17" s="69" t="s">
        <v>145</v>
      </c>
      <c r="C17" s="60" t="s">
        <v>146</v>
      </c>
      <c r="D17" s="501">
        <f>1000*7.5*0.6</f>
        <v>4500</v>
      </c>
      <c r="E17" s="62"/>
      <c r="F17" s="95"/>
    </row>
    <row r="18" spans="1:6" s="49" customFormat="1" ht="13.8">
      <c r="A18" s="59"/>
      <c r="B18" s="69"/>
      <c r="C18" s="60"/>
      <c r="D18" s="501"/>
      <c r="E18" s="62"/>
      <c r="F18" s="62"/>
    </row>
    <row r="19" spans="1:6" s="49" customFormat="1" ht="13.8">
      <c r="A19" s="59"/>
      <c r="B19" s="69" t="s">
        <v>147</v>
      </c>
      <c r="C19" s="55"/>
      <c r="D19" s="534"/>
      <c r="E19" s="62"/>
      <c r="F19" s="62"/>
    </row>
    <row r="20" spans="1:6" s="49" customFormat="1" ht="13.8">
      <c r="A20" s="59"/>
      <c r="B20" s="69" t="s">
        <v>148</v>
      </c>
      <c r="C20" s="55"/>
      <c r="D20" s="534"/>
      <c r="E20" s="62"/>
      <c r="F20" s="62"/>
    </row>
    <row r="21" spans="1:6" s="49" customFormat="1" ht="15.6">
      <c r="A21" s="59"/>
      <c r="B21" s="69" t="s">
        <v>149</v>
      </c>
      <c r="C21" s="139" t="s">
        <v>567</v>
      </c>
      <c r="D21" s="501">
        <v>100</v>
      </c>
      <c r="E21" s="62"/>
      <c r="F21" s="95"/>
    </row>
    <row r="22" spans="1:6" s="49" customFormat="1" ht="13.8">
      <c r="A22" s="59"/>
      <c r="B22" s="69"/>
      <c r="C22" s="60"/>
      <c r="D22" s="501"/>
      <c r="E22" s="62"/>
      <c r="F22" s="62"/>
    </row>
    <row r="23" spans="1:6" s="49" customFormat="1" ht="15.6">
      <c r="A23" s="59"/>
      <c r="B23" s="69" t="s">
        <v>150</v>
      </c>
      <c r="C23" s="139" t="s">
        <v>567</v>
      </c>
      <c r="D23" s="501">
        <v>50</v>
      </c>
      <c r="E23" s="62"/>
      <c r="F23" s="95"/>
    </row>
    <row r="24" spans="1:6" s="49" customFormat="1" ht="12.9" customHeight="1">
      <c r="A24" s="59"/>
      <c r="B24" s="69"/>
      <c r="C24" s="60"/>
      <c r="D24" s="501"/>
      <c r="E24" s="62"/>
      <c r="F24" s="62"/>
    </row>
    <row r="25" spans="1:6" s="49" customFormat="1" ht="17.7" customHeight="1">
      <c r="A25" s="395" t="s">
        <v>151</v>
      </c>
      <c r="B25" s="393" t="s">
        <v>152</v>
      </c>
      <c r="C25" s="55"/>
      <c r="D25" s="534"/>
      <c r="E25" s="62"/>
      <c r="F25" s="62"/>
    </row>
    <row r="26" spans="1:6" s="49" customFormat="1" ht="28.2" customHeight="1">
      <c r="A26" s="57" t="s">
        <v>153</v>
      </c>
      <c r="B26" s="69" t="s">
        <v>154</v>
      </c>
      <c r="C26" s="55"/>
      <c r="D26" s="534"/>
      <c r="E26" s="62"/>
      <c r="F26" s="62"/>
    </row>
    <row r="27" spans="1:6" s="49" customFormat="1" ht="26.4">
      <c r="A27" s="59"/>
      <c r="B27" s="69" t="s">
        <v>575</v>
      </c>
      <c r="C27" s="55"/>
      <c r="D27" s="534"/>
      <c r="E27" s="62"/>
      <c r="F27" s="62"/>
    </row>
    <row r="28" spans="1:6" s="49" customFormat="1" ht="15.6">
      <c r="A28" s="59"/>
      <c r="B28" s="69" t="s">
        <v>576</v>
      </c>
      <c r="C28" s="139" t="s">
        <v>567</v>
      </c>
      <c r="D28" s="501">
        <f>1000*7.5*0.006*3</f>
        <v>135</v>
      </c>
      <c r="E28" s="62"/>
      <c r="F28" s="95"/>
    </row>
    <row r="29" spans="1:6" s="49" customFormat="1" ht="13.8">
      <c r="A29" s="59"/>
      <c r="B29" s="69"/>
      <c r="C29" s="55"/>
      <c r="D29" s="534"/>
      <c r="E29" s="62"/>
      <c r="F29" s="62"/>
    </row>
    <row r="30" spans="1:6" s="49" customFormat="1" ht="26.4">
      <c r="A30" s="57" t="s">
        <v>155</v>
      </c>
      <c r="B30" s="69" t="s">
        <v>156</v>
      </c>
      <c r="C30" s="55"/>
      <c r="D30" s="534"/>
      <c r="E30" s="62"/>
      <c r="F30" s="62"/>
    </row>
    <row r="31" spans="1:6" s="49" customFormat="1" ht="26.4">
      <c r="A31" s="59"/>
      <c r="B31" s="69" t="s">
        <v>575</v>
      </c>
      <c r="C31" s="55"/>
      <c r="D31" s="534"/>
      <c r="E31" s="62"/>
      <c r="F31" s="62"/>
    </row>
    <row r="32" spans="1:6" s="49" customFormat="1" ht="15.6">
      <c r="A32" s="59"/>
      <c r="B32" s="69" t="s">
        <v>576</v>
      </c>
      <c r="C32" s="139" t="s">
        <v>567</v>
      </c>
      <c r="D32" s="501">
        <v>0</v>
      </c>
      <c r="E32" s="62"/>
      <c r="F32" s="95" t="s">
        <v>552</v>
      </c>
    </row>
    <row r="33" spans="1:6" s="49" customFormat="1" ht="13.8">
      <c r="A33" s="59"/>
      <c r="B33" s="69"/>
      <c r="C33" s="55"/>
      <c r="D33" s="534"/>
      <c r="E33" s="62"/>
      <c r="F33" s="62"/>
    </row>
    <row r="34" spans="1:6" s="49" customFormat="1" ht="117.75" customHeight="1" thickBot="1">
      <c r="A34" s="59"/>
      <c r="B34" s="109" t="s">
        <v>157</v>
      </c>
      <c r="C34" s="133" t="s">
        <v>158</v>
      </c>
      <c r="D34" s="531">
        <v>0</v>
      </c>
      <c r="E34" s="140"/>
      <c r="F34" s="400" t="s">
        <v>552</v>
      </c>
    </row>
    <row r="35" spans="1:6" s="49" customFormat="1" ht="20.85" customHeight="1" thickBot="1">
      <c r="A35" s="97" t="s">
        <v>159</v>
      </c>
      <c r="B35" s="575" t="s">
        <v>160</v>
      </c>
      <c r="C35" s="575"/>
      <c r="D35" s="575"/>
      <c r="E35" s="575"/>
      <c r="F35" s="176"/>
    </row>
    <row r="38" spans="1:6">
      <c r="A38" s="75"/>
    </row>
    <row r="39" spans="1:6">
      <c r="A39" s="75"/>
    </row>
  </sheetData>
  <mergeCells count="2">
    <mergeCell ref="B35:E35"/>
    <mergeCell ref="A2:E2"/>
  </mergeCells>
  <phoneticPr fontId="2" type="noConversion"/>
  <pageMargins left="0.7" right="0.7" top="0.75" bottom="0.75" header="0.3" footer="0.3"/>
  <pageSetup paperSize="9" scale="96" orientation="portrait" verticalDpi="4" r:id="rId1"/>
  <headerFooter>
    <oddFooter>&amp;C108-9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29</vt:i4>
      </vt:variant>
    </vt:vector>
  </HeadingPairs>
  <TitlesOfParts>
    <vt:vector size="65" baseType="lpstr">
      <vt:lpstr>B-M0200</vt:lpstr>
      <vt:lpstr>B-M0300</vt:lpstr>
      <vt:lpstr>B-1400</vt:lpstr>
      <vt:lpstr>B-M0500</vt:lpstr>
      <vt:lpstr>M1100</vt:lpstr>
      <vt:lpstr>M1100- C</vt:lpstr>
      <vt:lpstr>M1200</vt:lpstr>
      <vt:lpstr>M1300</vt:lpstr>
      <vt:lpstr>M1600</vt:lpstr>
      <vt:lpstr>M2100</vt:lpstr>
      <vt:lpstr>M2400</vt:lpstr>
      <vt:lpstr>M2500</vt:lpstr>
      <vt:lpstr>M2600</vt:lpstr>
      <vt:lpstr>M2700</vt:lpstr>
      <vt:lpstr>M3200</vt:lpstr>
      <vt:lpstr>M3300</vt:lpstr>
      <vt:lpstr>M4100</vt:lpstr>
      <vt:lpstr>M4100-C</vt:lpstr>
      <vt:lpstr>M4400</vt:lpstr>
      <vt:lpstr>M4400-C</vt:lpstr>
      <vt:lpstr>M4600</vt:lpstr>
      <vt:lpstr>M4700</vt:lpstr>
      <vt:lpstr>M5100</vt:lpstr>
      <vt:lpstr>M5200</vt:lpstr>
      <vt:lpstr>M6100</vt:lpstr>
      <vt:lpstr>M6300</vt:lpstr>
      <vt:lpstr>M8100</vt:lpstr>
      <vt:lpstr>M9100</vt:lpstr>
      <vt:lpstr>M9100-C</vt:lpstr>
      <vt:lpstr>M9100-C1</vt:lpstr>
      <vt:lpstr>Summary </vt:lpstr>
      <vt:lpstr>SCHEDULE B</vt:lpstr>
      <vt:lpstr>SCHEDULE D</vt:lpstr>
      <vt:lpstr>SCHEDULLE E</vt:lpstr>
      <vt:lpstr>SCHEDULLE E.</vt:lpstr>
      <vt:lpstr>Calculation of Tender</vt:lpstr>
      <vt:lpstr>'B-1400'!Print_Area</vt:lpstr>
      <vt:lpstr>'B-M0200'!Print_Area</vt:lpstr>
      <vt:lpstr>'B-M0300'!Print_Area</vt:lpstr>
      <vt:lpstr>'B-M0500'!Print_Area</vt:lpstr>
      <vt:lpstr>'M1100'!Print_Area</vt:lpstr>
      <vt:lpstr>'M1100- C'!Print_Area</vt:lpstr>
      <vt:lpstr>'M1200'!Print_Area</vt:lpstr>
      <vt:lpstr>'M1300'!Print_Area</vt:lpstr>
      <vt:lpstr>'M1600'!Print_Area</vt:lpstr>
      <vt:lpstr>'M2100'!Print_Area</vt:lpstr>
      <vt:lpstr>'M2400'!Print_Area</vt:lpstr>
      <vt:lpstr>'M2500'!Print_Area</vt:lpstr>
      <vt:lpstr>'M2600'!Print_Area</vt:lpstr>
      <vt:lpstr>'M2700'!Print_Area</vt:lpstr>
      <vt:lpstr>'M3200'!Print_Area</vt:lpstr>
      <vt:lpstr>'M3300'!Print_Area</vt:lpstr>
      <vt:lpstr>'M4100'!Print_Area</vt:lpstr>
      <vt:lpstr>'M4100-C'!Print_Area</vt:lpstr>
      <vt:lpstr>'M4400'!Print_Area</vt:lpstr>
      <vt:lpstr>'M4400-C'!Print_Area</vt:lpstr>
      <vt:lpstr>'M4600'!Print_Area</vt:lpstr>
      <vt:lpstr>'M4700'!Print_Area</vt:lpstr>
      <vt:lpstr>'M5100'!Print_Area</vt:lpstr>
      <vt:lpstr>'M5200'!Print_Area</vt:lpstr>
      <vt:lpstr>'M6100'!Print_Area</vt:lpstr>
      <vt:lpstr>'M6300'!Print_Area</vt:lpstr>
      <vt:lpstr>'M8100'!Print_Area</vt:lpstr>
      <vt:lpstr>'M9100'!Print_Area</vt:lpstr>
      <vt:lpstr>'M9100-C'!Print_Area</vt:lpstr>
    </vt:vector>
  </TitlesOfParts>
  <Company>INFRAWARE,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ShitlhanguP</cp:lastModifiedBy>
  <cp:lastPrinted>2018-08-13T09:17:42Z</cp:lastPrinted>
  <dcterms:created xsi:type="dcterms:W3CDTF">2010-06-21T07:17:39Z</dcterms:created>
  <dcterms:modified xsi:type="dcterms:W3CDTF">2018-09-03T07:21:18Z</dcterms:modified>
</cp:coreProperties>
</file>